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23955" windowHeight="10545"/>
  </bookViews>
  <sheets>
    <sheet name="PLANILHA" sheetId="1" r:id="rId1"/>
    <sheet name="CRONOGRAMA" sheetId="2" r:id="rId2"/>
    <sheet name="Plan3" sheetId="3" r:id="rId3"/>
  </sheets>
  <definedNames>
    <definedName name="_xlnm.Print_Area" localSheetId="1">CRONOGRAMA!$B$2:$O$57</definedName>
    <definedName name="_xlnm.Print_Area" localSheetId="0">PLANILHA!$A$1:$G$472</definedName>
    <definedName name="_xlnm.Print_Titles" localSheetId="0">PLANILHA!$1:$13</definedName>
  </definedNames>
  <calcPr calcId="125725"/>
</workbook>
</file>

<file path=xl/calcChain.xml><?xml version="1.0" encoding="utf-8"?>
<calcChain xmlns="http://schemas.openxmlformats.org/spreadsheetml/2006/main">
  <c r="D53" i="2"/>
  <c r="D51"/>
  <c r="D49"/>
  <c r="D47"/>
  <c r="D45"/>
  <c r="D43"/>
  <c r="D41"/>
  <c r="D39"/>
  <c r="D37"/>
  <c r="D35"/>
  <c r="D33"/>
  <c r="L33" s="1"/>
  <c r="D31"/>
  <c r="D29"/>
  <c r="D27"/>
  <c r="D25"/>
  <c r="D23"/>
  <c r="D21"/>
  <c r="E2"/>
  <c r="L14"/>
  <c r="M14"/>
  <c r="L16"/>
  <c r="M16"/>
  <c r="L17"/>
  <c r="M17"/>
  <c r="L21"/>
  <c r="M21"/>
  <c r="L23"/>
  <c r="M23"/>
  <c r="L25"/>
  <c r="M25"/>
  <c r="L27"/>
  <c r="M27"/>
  <c r="L29"/>
  <c r="M29"/>
  <c r="L31"/>
  <c r="M31"/>
  <c r="M33"/>
  <c r="L35"/>
  <c r="M35"/>
  <c r="L37"/>
  <c r="M37"/>
  <c r="L39"/>
  <c r="M39"/>
  <c r="L41"/>
  <c r="M41"/>
  <c r="L43"/>
  <c r="M43"/>
  <c r="L45"/>
  <c r="M45"/>
  <c r="L47"/>
  <c r="M47"/>
  <c r="L49"/>
  <c r="M49"/>
  <c r="L51"/>
  <c r="M51"/>
  <c r="L53"/>
  <c r="M53"/>
  <c r="E39"/>
  <c r="F39"/>
  <c r="G39"/>
  <c r="H39"/>
  <c r="I39"/>
  <c r="J39"/>
  <c r="K39"/>
  <c r="N39"/>
  <c r="O40"/>
  <c r="BD445" i="1"/>
  <c r="BE445"/>
  <c r="BF445"/>
  <c r="BG445"/>
  <c r="BH445"/>
  <c r="BI445"/>
  <c r="BJ445"/>
  <c r="BK445"/>
  <c r="BL445"/>
  <c r="BM445"/>
  <c r="BN445"/>
  <c r="BO445"/>
  <c r="BP445"/>
  <c r="BQ445"/>
  <c r="BR445"/>
  <c r="BS445"/>
  <c r="BT445"/>
  <c r="BU445"/>
  <c r="BV445"/>
  <c r="BC445"/>
  <c r="BC446"/>
  <c r="BC449" s="1"/>
  <c r="BC447"/>
  <c r="BC448"/>
  <c r="BD14"/>
  <c r="BE14"/>
  <c r="BF14"/>
  <c r="BG14"/>
  <c r="BH14"/>
  <c r="BI14"/>
  <c r="BJ14"/>
  <c r="BK14"/>
  <c r="BL14"/>
  <c r="BM14"/>
  <c r="BN14"/>
  <c r="BO14"/>
  <c r="BP14"/>
  <c r="BQ14"/>
  <c r="BR14"/>
  <c r="BS14"/>
  <c r="BT14"/>
  <c r="BU14"/>
  <c r="BV14"/>
  <c r="BD19"/>
  <c r="BE19"/>
  <c r="BF19"/>
  <c r="BG19"/>
  <c r="BH19"/>
  <c r="BI19"/>
  <c r="BJ19"/>
  <c r="BK19"/>
  <c r="BL19"/>
  <c r="BM19"/>
  <c r="BN19"/>
  <c r="BO19"/>
  <c r="BP19"/>
  <c r="BQ19"/>
  <c r="BR19"/>
  <c r="BS19"/>
  <c r="BT19"/>
  <c r="BU19"/>
  <c r="BV19"/>
  <c r="BD27"/>
  <c r="BE27"/>
  <c r="BF27"/>
  <c r="BG27"/>
  <c r="BH27"/>
  <c r="BI27"/>
  <c r="BJ27"/>
  <c r="BK27"/>
  <c r="BL27"/>
  <c r="BM27"/>
  <c r="Z27" s="1"/>
  <c r="BN27"/>
  <c r="BO27"/>
  <c r="BP27"/>
  <c r="BQ27"/>
  <c r="BR27"/>
  <c r="BS27"/>
  <c r="BT27"/>
  <c r="BU27"/>
  <c r="BV27"/>
  <c r="BD39"/>
  <c r="BE39"/>
  <c r="BF39"/>
  <c r="BG39"/>
  <c r="BH39"/>
  <c r="BI39"/>
  <c r="BJ39"/>
  <c r="BK39"/>
  <c r="BL39"/>
  <c r="BM39"/>
  <c r="BN39"/>
  <c r="BO39"/>
  <c r="BP39"/>
  <c r="BQ39"/>
  <c r="BR39"/>
  <c r="BS39"/>
  <c r="BT39"/>
  <c r="BU39"/>
  <c r="BV39"/>
  <c r="BD60"/>
  <c r="BE60"/>
  <c r="BF60"/>
  <c r="BG60"/>
  <c r="BH60"/>
  <c r="BI60"/>
  <c r="BJ60"/>
  <c r="BK60"/>
  <c r="BL60"/>
  <c r="BM60"/>
  <c r="BN60"/>
  <c r="BO60"/>
  <c r="BP60"/>
  <c r="BQ60"/>
  <c r="BR60"/>
  <c r="BS60"/>
  <c r="BT60"/>
  <c r="BU60"/>
  <c r="BV60"/>
  <c r="BD73"/>
  <c r="Z73" s="1"/>
  <c r="BE73"/>
  <c r="BF73"/>
  <c r="BG73"/>
  <c r="BH73"/>
  <c r="BI73"/>
  <c r="BJ73"/>
  <c r="BK73"/>
  <c r="BL73"/>
  <c r="BM73"/>
  <c r="BN73"/>
  <c r="BO73"/>
  <c r="BP73"/>
  <c r="BQ73"/>
  <c r="BR73"/>
  <c r="BS73"/>
  <c r="BT73"/>
  <c r="BU73"/>
  <c r="BV73"/>
  <c r="BD81"/>
  <c r="BE81"/>
  <c r="BF81"/>
  <c r="Z81" s="1"/>
  <c r="BG81"/>
  <c r="BH81"/>
  <c r="BI81"/>
  <c r="BJ81"/>
  <c r="BK81"/>
  <c r="BL81"/>
  <c r="BM81"/>
  <c r="BN81"/>
  <c r="BO81"/>
  <c r="BP81"/>
  <c r="BQ81"/>
  <c r="BR81"/>
  <c r="BS81"/>
  <c r="BT81"/>
  <c r="BU81"/>
  <c r="BV81"/>
  <c r="BD84"/>
  <c r="BE84"/>
  <c r="BF84"/>
  <c r="BG84"/>
  <c r="BH84"/>
  <c r="BI84"/>
  <c r="BJ84"/>
  <c r="BK84"/>
  <c r="BL84"/>
  <c r="BM84"/>
  <c r="BN84"/>
  <c r="BO84"/>
  <c r="BP84"/>
  <c r="BQ84"/>
  <c r="BR84"/>
  <c r="BS84"/>
  <c r="BT84"/>
  <c r="BU84"/>
  <c r="BV84"/>
  <c r="BD103"/>
  <c r="BE103"/>
  <c r="BF103"/>
  <c r="BG103"/>
  <c r="BH103"/>
  <c r="BI103"/>
  <c r="BJ103"/>
  <c r="BK103"/>
  <c r="BL103"/>
  <c r="BM103"/>
  <c r="BN103"/>
  <c r="BO103"/>
  <c r="BP103"/>
  <c r="BQ103"/>
  <c r="BR103"/>
  <c r="BS103"/>
  <c r="BT103"/>
  <c r="BU103"/>
  <c r="BV103"/>
  <c r="BD107"/>
  <c r="BE107"/>
  <c r="Z107" s="1"/>
  <c r="BF107"/>
  <c r="BG107"/>
  <c r="BH107"/>
  <c r="BI107"/>
  <c r="BJ107"/>
  <c r="BK107"/>
  <c r="BL107"/>
  <c r="BM107"/>
  <c r="BN107"/>
  <c r="BO107"/>
  <c r="BP107"/>
  <c r="BQ107"/>
  <c r="BR107"/>
  <c r="BS107"/>
  <c r="BT107"/>
  <c r="BU107"/>
  <c r="BV107"/>
  <c r="BD114"/>
  <c r="BE114"/>
  <c r="BF114"/>
  <c r="Z114" s="1"/>
  <c r="BG114"/>
  <c r="BH114"/>
  <c r="BI114"/>
  <c r="BJ114"/>
  <c r="BK114"/>
  <c r="BL114"/>
  <c r="BM114"/>
  <c r="BN114"/>
  <c r="BO114"/>
  <c r="BP114"/>
  <c r="BQ114"/>
  <c r="BR114"/>
  <c r="BS114"/>
  <c r="BT114"/>
  <c r="BU114"/>
  <c r="BV114"/>
  <c r="BD127"/>
  <c r="BE127"/>
  <c r="BF127"/>
  <c r="BG127"/>
  <c r="BH127"/>
  <c r="BI127"/>
  <c r="BJ127"/>
  <c r="BK127"/>
  <c r="BL127"/>
  <c r="BM127"/>
  <c r="BN127"/>
  <c r="BO127"/>
  <c r="BP127"/>
  <c r="BQ127"/>
  <c r="BR127"/>
  <c r="BS127"/>
  <c r="BT127"/>
  <c r="BU127"/>
  <c r="BV127"/>
  <c r="BD167"/>
  <c r="BE167"/>
  <c r="BF167"/>
  <c r="BG167"/>
  <c r="BH167"/>
  <c r="BI167"/>
  <c r="BJ167"/>
  <c r="BK167"/>
  <c r="BL167"/>
  <c r="BM167"/>
  <c r="BN167"/>
  <c r="BO167"/>
  <c r="BP167"/>
  <c r="BQ167"/>
  <c r="BR167"/>
  <c r="BS167"/>
  <c r="BT167"/>
  <c r="BU167"/>
  <c r="BV167"/>
  <c r="BD241"/>
  <c r="BE241"/>
  <c r="BF241"/>
  <c r="BG241"/>
  <c r="BH241"/>
  <c r="BI241"/>
  <c r="BJ241"/>
  <c r="BK241"/>
  <c r="BL241"/>
  <c r="BM241"/>
  <c r="BN241"/>
  <c r="BO241"/>
  <c r="BP241"/>
  <c r="BQ241"/>
  <c r="BR241"/>
  <c r="BS241"/>
  <c r="BT241"/>
  <c r="BU241"/>
  <c r="BV241"/>
  <c r="BD402"/>
  <c r="BE402"/>
  <c r="BF402"/>
  <c r="BG402"/>
  <c r="BH402"/>
  <c r="BI402"/>
  <c r="BJ402"/>
  <c r="BK402"/>
  <c r="BL402"/>
  <c r="BM402"/>
  <c r="BN402"/>
  <c r="BO402"/>
  <c r="BP402"/>
  <c r="BQ402"/>
  <c r="BR402"/>
  <c r="BS402"/>
  <c r="BT402"/>
  <c r="BU402"/>
  <c r="BV402"/>
  <c r="BD414"/>
  <c r="BE414"/>
  <c r="Z414" s="1"/>
  <c r="BF414"/>
  <c r="BG414"/>
  <c r="BH414"/>
  <c r="BI414"/>
  <c r="BJ414"/>
  <c r="BK414"/>
  <c r="BL414"/>
  <c r="BM414"/>
  <c r="BN414"/>
  <c r="BO414"/>
  <c r="BP414"/>
  <c r="BQ414"/>
  <c r="BR414"/>
  <c r="BS414"/>
  <c r="BT414"/>
  <c r="BU414"/>
  <c r="BV414"/>
  <c r="BD418"/>
  <c r="BE418"/>
  <c r="Z418" s="1"/>
  <c r="BF418"/>
  <c r="BG418"/>
  <c r="BH418"/>
  <c r="BI418"/>
  <c r="BJ418"/>
  <c r="BK418"/>
  <c r="BL418"/>
  <c r="BM418"/>
  <c r="BN418"/>
  <c r="BO418"/>
  <c r="BP418"/>
  <c r="BQ418"/>
  <c r="BR418"/>
  <c r="BS418"/>
  <c r="BT418"/>
  <c r="BU418"/>
  <c r="BV418"/>
  <c r="BD436"/>
  <c r="BE436"/>
  <c r="BF436"/>
  <c r="BG436"/>
  <c r="BH436"/>
  <c r="BI436"/>
  <c r="BJ436"/>
  <c r="BK436"/>
  <c r="BL436"/>
  <c r="BM436"/>
  <c r="BN436"/>
  <c r="BO436"/>
  <c r="BP436"/>
  <c r="BQ436"/>
  <c r="BR436"/>
  <c r="BS436"/>
  <c r="BT436"/>
  <c r="BU436"/>
  <c r="BV436"/>
  <c r="BC436"/>
  <c r="BC418"/>
  <c r="BC414"/>
  <c r="BC402"/>
  <c r="BC241"/>
  <c r="Z241" s="1"/>
  <c r="BC167"/>
  <c r="BC127"/>
  <c r="BC114"/>
  <c r="BC107"/>
  <c r="BC103"/>
  <c r="BC84"/>
  <c r="BC81"/>
  <c r="BC73"/>
  <c r="BC60"/>
  <c r="BC39"/>
  <c r="BC27"/>
  <c r="BC19"/>
  <c r="BC14"/>
  <c r="Z402"/>
  <c r="Z167"/>
  <c r="Z127"/>
  <c r="Z103"/>
  <c r="Z84"/>
  <c r="Z60"/>
  <c r="Z39"/>
  <c r="S19"/>
  <c r="S27"/>
  <c r="S39"/>
  <c r="S60"/>
  <c r="S73"/>
  <c r="S81"/>
  <c r="S84"/>
  <c r="S103"/>
  <c r="S107"/>
  <c r="S114"/>
  <c r="S127"/>
  <c r="S167"/>
  <c r="S241"/>
  <c r="S402"/>
  <c r="S414"/>
  <c r="S418"/>
  <c r="G414"/>
  <c r="G402"/>
  <c r="G241"/>
  <c r="G167"/>
  <c r="G127"/>
  <c r="G114"/>
  <c r="G107"/>
  <c r="G103"/>
  <c r="G84"/>
  <c r="G81"/>
  <c r="G73"/>
  <c r="G60"/>
  <c r="G39"/>
  <c r="G27"/>
  <c r="G19"/>
  <c r="G418"/>
  <c r="E326"/>
  <c r="E320"/>
  <c r="E319"/>
  <c r="E318"/>
  <c r="E316"/>
  <c r="E315"/>
  <c r="E314"/>
  <c r="E313"/>
  <c r="E312"/>
  <c r="E311"/>
  <c r="E299"/>
  <c r="E210"/>
  <c r="E156"/>
  <c r="E149"/>
  <c r="E125"/>
  <c r="E123"/>
  <c r="F117"/>
  <c r="F116"/>
  <c r="F115"/>
  <c r="E79"/>
  <c r="F77"/>
  <c r="E75"/>
  <c r="E72"/>
  <c r="E43"/>
  <c r="E42"/>
  <c r="E41"/>
  <c r="E37"/>
  <c r="E36"/>
  <c r="E29"/>
  <c r="F18"/>
  <c r="K18" s="1"/>
  <c r="G17"/>
  <c r="T17" s="1"/>
  <c r="I17"/>
  <c r="BY17" s="1"/>
  <c r="K17"/>
  <c r="M17"/>
  <c r="W17" s="1"/>
  <c r="O17"/>
  <c r="X17" s="1"/>
  <c r="Q17"/>
  <c r="CC17" s="1"/>
  <c r="R17"/>
  <c r="S17" s="1"/>
  <c r="U17"/>
  <c r="V17"/>
  <c r="Y17"/>
  <c r="Z17"/>
  <c r="AU17"/>
  <c r="AV17"/>
  <c r="AW17"/>
  <c r="AX17"/>
  <c r="AY17"/>
  <c r="AZ17"/>
  <c r="BB17"/>
  <c r="BA17" s="1"/>
  <c r="BC17"/>
  <c r="BD17"/>
  <c r="BE17"/>
  <c r="BF17"/>
  <c r="BG17"/>
  <c r="BH17"/>
  <c r="BI17"/>
  <c r="BJ17"/>
  <c r="BK17"/>
  <c r="BL17"/>
  <c r="BM17"/>
  <c r="BN17"/>
  <c r="BO17"/>
  <c r="BP17"/>
  <c r="BQ17"/>
  <c r="BR17"/>
  <c r="BS17"/>
  <c r="BT17"/>
  <c r="BU17"/>
  <c r="BV17"/>
  <c r="BZ17"/>
  <c r="G18"/>
  <c r="T18" s="1"/>
  <c r="I18"/>
  <c r="BY18" s="1"/>
  <c r="Q18"/>
  <c r="CC18" s="1"/>
  <c r="R18"/>
  <c r="Z18"/>
  <c r="AU18"/>
  <c r="AV18"/>
  <c r="AW18"/>
  <c r="AX18"/>
  <c r="AY18"/>
  <c r="AZ18"/>
  <c r="BB18"/>
  <c r="BA18" s="1"/>
  <c r="BC18"/>
  <c r="BD18"/>
  <c r="BE18"/>
  <c r="BF18"/>
  <c r="BG18"/>
  <c r="BH18"/>
  <c r="BI18"/>
  <c r="BJ18"/>
  <c r="BK18"/>
  <c r="BL18"/>
  <c r="BM18"/>
  <c r="BN18"/>
  <c r="BO18"/>
  <c r="BP18"/>
  <c r="BQ18"/>
  <c r="BR18"/>
  <c r="BS18"/>
  <c r="BT18"/>
  <c r="BU18"/>
  <c r="BV18"/>
  <c r="I19"/>
  <c r="BY19" s="1"/>
  <c r="K19"/>
  <c r="BZ19" s="1"/>
  <c r="M19"/>
  <c r="O19"/>
  <c r="Q19"/>
  <c r="CC19" s="1"/>
  <c r="R19"/>
  <c r="AU19"/>
  <c r="AV19"/>
  <c r="AW19"/>
  <c r="AX19"/>
  <c r="AY19"/>
  <c r="AZ19"/>
  <c r="BB19"/>
  <c r="BA19" s="1"/>
  <c r="G20"/>
  <c r="T20" s="1"/>
  <c r="I20"/>
  <c r="BY20" s="1"/>
  <c r="K20"/>
  <c r="BZ20" s="1"/>
  <c r="M20"/>
  <c r="O20"/>
  <c r="X20" s="1"/>
  <c r="Q20"/>
  <c r="CC20" s="1"/>
  <c r="R20"/>
  <c r="S20" s="1"/>
  <c r="V20"/>
  <c r="W20"/>
  <c r="Z20"/>
  <c r="AU20"/>
  <c r="AV20"/>
  <c r="AW20"/>
  <c r="AX20"/>
  <c r="AY20"/>
  <c r="AZ20"/>
  <c r="BB20"/>
  <c r="BA20" s="1"/>
  <c r="BC20"/>
  <c r="BD20"/>
  <c r="BE20"/>
  <c r="BF20"/>
  <c r="BG20"/>
  <c r="BH20"/>
  <c r="BI20"/>
  <c r="BJ20"/>
  <c r="BK20"/>
  <c r="BL20"/>
  <c r="BM20"/>
  <c r="BN20"/>
  <c r="BO20"/>
  <c r="BP20"/>
  <c r="BQ20"/>
  <c r="BR20"/>
  <c r="BS20"/>
  <c r="BT20"/>
  <c r="BU20"/>
  <c r="BV20"/>
  <c r="CA20"/>
  <c r="CB20"/>
  <c r="G21"/>
  <c r="T21" s="1"/>
  <c r="I21"/>
  <c r="BY21" s="1"/>
  <c r="K21"/>
  <c r="BZ21" s="1"/>
  <c r="M21"/>
  <c r="W21" s="1"/>
  <c r="O21"/>
  <c r="X21" s="1"/>
  <c r="Q21"/>
  <c r="CC21" s="1"/>
  <c r="R21"/>
  <c r="S21" s="1"/>
  <c r="U21"/>
  <c r="Y21"/>
  <c r="Z21"/>
  <c r="AU21"/>
  <c r="AV21"/>
  <c r="AW21"/>
  <c r="AX21"/>
  <c r="AY21"/>
  <c r="AZ21"/>
  <c r="BB21"/>
  <c r="BA21" s="1"/>
  <c r="BC21"/>
  <c r="BD21"/>
  <c r="BE21"/>
  <c r="BF21"/>
  <c r="BG21"/>
  <c r="BH21"/>
  <c r="BI21"/>
  <c r="BJ21"/>
  <c r="BK21"/>
  <c r="BL21"/>
  <c r="BM21"/>
  <c r="BN21"/>
  <c r="BO21"/>
  <c r="BP21"/>
  <c r="BQ21"/>
  <c r="BR21"/>
  <c r="BS21"/>
  <c r="BT21"/>
  <c r="BU21"/>
  <c r="BV21"/>
  <c r="CB21"/>
  <c r="G22"/>
  <c r="T22" s="1"/>
  <c r="I22"/>
  <c r="BY22" s="1"/>
  <c r="K22"/>
  <c r="BZ22" s="1"/>
  <c r="M22"/>
  <c r="W22" s="1"/>
  <c r="O22"/>
  <c r="CB22" s="1"/>
  <c r="Q22"/>
  <c r="CC22" s="1"/>
  <c r="R22"/>
  <c r="S22" s="1"/>
  <c r="U22"/>
  <c r="Y22"/>
  <c r="Z22"/>
  <c r="AU22"/>
  <c r="AV22"/>
  <c r="AW22"/>
  <c r="AX22"/>
  <c r="AY22"/>
  <c r="AZ22"/>
  <c r="BB22"/>
  <c r="BA22" s="1"/>
  <c r="BC22"/>
  <c r="BD22"/>
  <c r="BE22"/>
  <c r="BF22"/>
  <c r="BG22"/>
  <c r="BH22"/>
  <c r="BI22"/>
  <c r="BJ22"/>
  <c r="BK22"/>
  <c r="BL22"/>
  <c r="BM22"/>
  <c r="BN22"/>
  <c r="BO22"/>
  <c r="BP22"/>
  <c r="BQ22"/>
  <c r="BR22"/>
  <c r="BS22"/>
  <c r="BT22"/>
  <c r="BU22"/>
  <c r="BV22"/>
  <c r="G23"/>
  <c r="T23" s="1"/>
  <c r="I23"/>
  <c r="BY23" s="1"/>
  <c r="K23"/>
  <c r="BZ23" s="1"/>
  <c r="M23"/>
  <c r="W23" s="1"/>
  <c r="O23"/>
  <c r="X23" s="1"/>
  <c r="Q23"/>
  <c r="CC23" s="1"/>
  <c r="R23"/>
  <c r="S23" s="1"/>
  <c r="Y23"/>
  <c r="Z23"/>
  <c r="AU23"/>
  <c r="AV23"/>
  <c r="AW23"/>
  <c r="AX23"/>
  <c r="AY23"/>
  <c r="AZ23"/>
  <c r="BB23"/>
  <c r="BA23" s="1"/>
  <c r="BC23"/>
  <c r="BD23"/>
  <c r="BE23"/>
  <c r="BF23"/>
  <c r="BG23"/>
  <c r="BH23"/>
  <c r="BI23"/>
  <c r="BJ23"/>
  <c r="BK23"/>
  <c r="BL23"/>
  <c r="BM23"/>
  <c r="BN23"/>
  <c r="BO23"/>
  <c r="BP23"/>
  <c r="BQ23"/>
  <c r="BR23"/>
  <c r="BS23"/>
  <c r="BT23"/>
  <c r="BU23"/>
  <c r="BV23"/>
  <c r="CA23"/>
  <c r="G24"/>
  <c r="T24" s="1"/>
  <c r="I24"/>
  <c r="BY24" s="1"/>
  <c r="K24"/>
  <c r="BZ24" s="1"/>
  <c r="M24"/>
  <c r="CA24" s="1"/>
  <c r="O24"/>
  <c r="X24" s="1"/>
  <c r="Q24"/>
  <c r="CC24" s="1"/>
  <c r="R24"/>
  <c r="S24" s="1"/>
  <c r="V24"/>
  <c r="Z24"/>
  <c r="AU24"/>
  <c r="AV24"/>
  <c r="AW24"/>
  <c r="AX24"/>
  <c r="AY24"/>
  <c r="AZ24"/>
  <c r="BB24"/>
  <c r="BA24" s="1"/>
  <c r="BC24"/>
  <c r="BD24"/>
  <c r="BE24"/>
  <c r="BF24"/>
  <c r="BG24"/>
  <c r="BH24"/>
  <c r="BI24"/>
  <c r="BJ24"/>
  <c r="BK24"/>
  <c r="BL24"/>
  <c r="BM24"/>
  <c r="BN24"/>
  <c r="BO24"/>
  <c r="BP24"/>
  <c r="BQ24"/>
  <c r="BR24"/>
  <c r="BS24"/>
  <c r="BT24"/>
  <c r="BU24"/>
  <c r="BV24"/>
  <c r="CB24"/>
  <c r="G25"/>
  <c r="I25"/>
  <c r="BY25" s="1"/>
  <c r="K25"/>
  <c r="BZ25" s="1"/>
  <c r="M25"/>
  <c r="CA25" s="1"/>
  <c r="O25"/>
  <c r="CB25" s="1"/>
  <c r="Q25"/>
  <c r="CC25" s="1"/>
  <c r="R25"/>
  <c r="S25" s="1"/>
  <c r="T25"/>
  <c r="Z25"/>
  <c r="AU25"/>
  <c r="AV25"/>
  <c r="AW25"/>
  <c r="AX25"/>
  <c r="AY25"/>
  <c r="AZ25"/>
  <c r="BB25"/>
  <c r="BA25" s="1"/>
  <c r="BC25"/>
  <c r="BD25"/>
  <c r="BE25"/>
  <c r="BF25"/>
  <c r="BG25"/>
  <c r="BH25"/>
  <c r="BI25"/>
  <c r="BJ25"/>
  <c r="BK25"/>
  <c r="BL25"/>
  <c r="BM25"/>
  <c r="BN25"/>
  <c r="BO25"/>
  <c r="BP25"/>
  <c r="BQ25"/>
  <c r="BR25"/>
  <c r="BS25"/>
  <c r="BT25"/>
  <c r="BU25"/>
  <c r="BV25"/>
  <c r="G26"/>
  <c r="T26" s="1"/>
  <c r="I26"/>
  <c r="BY26" s="1"/>
  <c r="K26"/>
  <c r="BZ26" s="1"/>
  <c r="M26"/>
  <c r="W26" s="1"/>
  <c r="O26"/>
  <c r="CB26" s="1"/>
  <c r="Q26"/>
  <c r="CC26" s="1"/>
  <c r="R26"/>
  <c r="S26" s="1"/>
  <c r="U26"/>
  <c r="Z26"/>
  <c r="AU26"/>
  <c r="AV26"/>
  <c r="AW26"/>
  <c r="AX26"/>
  <c r="AY26"/>
  <c r="AZ26"/>
  <c r="BB26"/>
  <c r="BA26" s="1"/>
  <c r="BC26"/>
  <c r="BD26"/>
  <c r="BE26"/>
  <c r="BF26"/>
  <c r="BG26"/>
  <c r="BH26"/>
  <c r="BI26"/>
  <c r="BJ26"/>
  <c r="BK26"/>
  <c r="BL26"/>
  <c r="BM26"/>
  <c r="BN26"/>
  <c r="BO26"/>
  <c r="BP26"/>
  <c r="BQ26"/>
  <c r="BR26"/>
  <c r="BS26"/>
  <c r="BT26"/>
  <c r="BU26"/>
  <c r="BV26"/>
  <c r="I27"/>
  <c r="BY27" s="1"/>
  <c r="K27"/>
  <c r="BZ27" s="1"/>
  <c r="M27"/>
  <c r="O27"/>
  <c r="Q27"/>
  <c r="CC27" s="1"/>
  <c r="R27"/>
  <c r="AU27"/>
  <c r="AV27"/>
  <c r="AW27"/>
  <c r="AX27"/>
  <c r="AY27"/>
  <c r="AZ27"/>
  <c r="BB27"/>
  <c r="BA27" s="1"/>
  <c r="CA27"/>
  <c r="G28"/>
  <c r="T28" s="1"/>
  <c r="I28"/>
  <c r="BY28" s="1"/>
  <c r="K28"/>
  <c r="BZ28" s="1"/>
  <c r="M28"/>
  <c r="CA28" s="1"/>
  <c r="O28"/>
  <c r="X28" s="1"/>
  <c r="Q28"/>
  <c r="CC28" s="1"/>
  <c r="R28"/>
  <c r="S28" s="1"/>
  <c r="Z28"/>
  <c r="AU28"/>
  <c r="AV28"/>
  <c r="AW28"/>
  <c r="AX28"/>
  <c r="AY28"/>
  <c r="AZ28"/>
  <c r="BB28"/>
  <c r="BA28" s="1"/>
  <c r="BC28"/>
  <c r="BD28"/>
  <c r="BE28"/>
  <c r="BF28"/>
  <c r="BG28"/>
  <c r="BH28"/>
  <c r="BI28"/>
  <c r="BJ28"/>
  <c r="BK28"/>
  <c r="BL28"/>
  <c r="BM28"/>
  <c r="BN28"/>
  <c r="BO28"/>
  <c r="BP28"/>
  <c r="BQ28"/>
  <c r="BR28"/>
  <c r="BS28"/>
  <c r="BT28"/>
  <c r="BU28"/>
  <c r="BV28"/>
  <c r="CB28"/>
  <c r="G29"/>
  <c r="I29"/>
  <c r="BY29" s="1"/>
  <c r="K29"/>
  <c r="BZ29" s="1"/>
  <c r="M29"/>
  <c r="CA29" s="1"/>
  <c r="O29"/>
  <c r="CB29" s="1"/>
  <c r="Q29"/>
  <c r="CC29" s="1"/>
  <c r="R29"/>
  <c r="S29" s="1"/>
  <c r="T29"/>
  <c r="Z29"/>
  <c r="AU29"/>
  <c r="AV29"/>
  <c r="AW29"/>
  <c r="AX29"/>
  <c r="AY29"/>
  <c r="AZ29"/>
  <c r="BB29"/>
  <c r="BA29" s="1"/>
  <c r="BC29"/>
  <c r="BD29"/>
  <c r="BE29"/>
  <c r="BF29"/>
  <c r="BG29"/>
  <c r="BH29"/>
  <c r="BI29"/>
  <c r="BJ29"/>
  <c r="BK29"/>
  <c r="BL29"/>
  <c r="BM29"/>
  <c r="BN29"/>
  <c r="BO29"/>
  <c r="BP29"/>
  <c r="BQ29"/>
  <c r="BR29"/>
  <c r="BS29"/>
  <c r="BT29"/>
  <c r="BU29"/>
  <c r="BV29"/>
  <c r="G30"/>
  <c r="T30" s="1"/>
  <c r="I30"/>
  <c r="BY30" s="1"/>
  <c r="K30"/>
  <c r="BZ30" s="1"/>
  <c r="M30"/>
  <c r="W30" s="1"/>
  <c r="O30"/>
  <c r="CB30" s="1"/>
  <c r="Q30"/>
  <c r="CC30" s="1"/>
  <c r="R30"/>
  <c r="S30" s="1"/>
  <c r="U30"/>
  <c r="Z30"/>
  <c r="AU30"/>
  <c r="AV30"/>
  <c r="AW30"/>
  <c r="AX30"/>
  <c r="AY30"/>
  <c r="AZ30"/>
  <c r="BB30"/>
  <c r="BA30" s="1"/>
  <c r="BC30"/>
  <c r="BD30"/>
  <c r="BE30"/>
  <c r="BF30"/>
  <c r="BG30"/>
  <c r="BH30"/>
  <c r="BI30"/>
  <c r="BJ30"/>
  <c r="BK30"/>
  <c r="BL30"/>
  <c r="BM30"/>
  <c r="BN30"/>
  <c r="BO30"/>
  <c r="BP30"/>
  <c r="BQ30"/>
  <c r="BR30"/>
  <c r="BS30"/>
  <c r="BT30"/>
  <c r="BU30"/>
  <c r="BV30"/>
  <c r="G31"/>
  <c r="T31" s="1"/>
  <c r="I31"/>
  <c r="BY31" s="1"/>
  <c r="K31"/>
  <c r="BZ31" s="1"/>
  <c r="M31"/>
  <c r="W31" s="1"/>
  <c r="O31"/>
  <c r="X31" s="1"/>
  <c r="Q31"/>
  <c r="CC31" s="1"/>
  <c r="R31"/>
  <c r="S31" s="1"/>
  <c r="Y31"/>
  <c r="Z31"/>
  <c r="AU31"/>
  <c r="AV31"/>
  <c r="AW31"/>
  <c r="AX31"/>
  <c r="AY31"/>
  <c r="AZ31"/>
  <c r="BB31"/>
  <c r="BA31" s="1"/>
  <c r="BC31"/>
  <c r="BD31"/>
  <c r="BE31"/>
  <c r="BF31"/>
  <c r="BG31"/>
  <c r="BH31"/>
  <c r="BI31"/>
  <c r="BJ31"/>
  <c r="BK31"/>
  <c r="BL31"/>
  <c r="BM31"/>
  <c r="BN31"/>
  <c r="BO31"/>
  <c r="BP31"/>
  <c r="BQ31"/>
  <c r="BR31"/>
  <c r="BS31"/>
  <c r="BT31"/>
  <c r="BU31"/>
  <c r="BV31"/>
  <c r="CA31"/>
  <c r="G32"/>
  <c r="T32" s="1"/>
  <c r="I32"/>
  <c r="BY32" s="1"/>
  <c r="K32"/>
  <c r="BZ32" s="1"/>
  <c r="M32"/>
  <c r="CA32" s="1"/>
  <c r="O32"/>
  <c r="X32" s="1"/>
  <c r="Q32"/>
  <c r="CC32" s="1"/>
  <c r="R32"/>
  <c r="S32" s="1"/>
  <c r="Z32"/>
  <c r="AU32"/>
  <c r="AV32"/>
  <c r="AW32"/>
  <c r="AX32"/>
  <c r="AY32"/>
  <c r="AZ32"/>
  <c r="BB32"/>
  <c r="BA32" s="1"/>
  <c r="BC32"/>
  <c r="BD32"/>
  <c r="BE32"/>
  <c r="BF32"/>
  <c r="BG32"/>
  <c r="BH32"/>
  <c r="BI32"/>
  <c r="BJ32"/>
  <c r="BK32"/>
  <c r="BL32"/>
  <c r="BM32"/>
  <c r="BN32"/>
  <c r="BO32"/>
  <c r="BP32"/>
  <c r="BQ32"/>
  <c r="BR32"/>
  <c r="BS32"/>
  <c r="BT32"/>
  <c r="BU32"/>
  <c r="BV32"/>
  <c r="CB32"/>
  <c r="G33"/>
  <c r="I33"/>
  <c r="BY33" s="1"/>
  <c r="K33"/>
  <c r="BZ33" s="1"/>
  <c r="M33"/>
  <c r="W33" s="1"/>
  <c r="O33"/>
  <c r="Q33"/>
  <c r="CC33" s="1"/>
  <c r="R33"/>
  <c r="S33" s="1"/>
  <c r="T33"/>
  <c r="X33"/>
  <c r="Z33"/>
  <c r="AU33"/>
  <c r="AV33"/>
  <c r="AW33"/>
  <c r="AX33"/>
  <c r="AY33"/>
  <c r="AZ33"/>
  <c r="BB33"/>
  <c r="BA33" s="1"/>
  <c r="BC33"/>
  <c r="BD33"/>
  <c r="BE33"/>
  <c r="BF33"/>
  <c r="BG33"/>
  <c r="BH33"/>
  <c r="BI33"/>
  <c r="BJ33"/>
  <c r="BK33"/>
  <c r="BL33"/>
  <c r="BM33"/>
  <c r="BN33"/>
  <c r="BO33"/>
  <c r="BP33"/>
  <c r="BQ33"/>
  <c r="BR33"/>
  <c r="BS33"/>
  <c r="BT33"/>
  <c r="BU33"/>
  <c r="BV33"/>
  <c r="CB33"/>
  <c r="G34"/>
  <c r="I34"/>
  <c r="BY34" s="1"/>
  <c r="K34"/>
  <c r="BZ34" s="1"/>
  <c r="M34"/>
  <c r="W34" s="1"/>
  <c r="O34"/>
  <c r="CB34" s="1"/>
  <c r="Q34"/>
  <c r="CC34" s="1"/>
  <c r="R34"/>
  <c r="S34" s="1"/>
  <c r="T34"/>
  <c r="X34"/>
  <c r="Z34"/>
  <c r="AU34"/>
  <c r="AV34"/>
  <c r="AW34"/>
  <c r="AX34"/>
  <c r="AY34"/>
  <c r="AZ34"/>
  <c r="BB34"/>
  <c r="BA34" s="1"/>
  <c r="BC34"/>
  <c r="BD34"/>
  <c r="BE34"/>
  <c r="BF34"/>
  <c r="BG34"/>
  <c r="BH34"/>
  <c r="BI34"/>
  <c r="BJ34"/>
  <c r="BK34"/>
  <c r="BL34"/>
  <c r="BM34"/>
  <c r="BN34"/>
  <c r="BO34"/>
  <c r="BP34"/>
  <c r="BQ34"/>
  <c r="BR34"/>
  <c r="BS34"/>
  <c r="BT34"/>
  <c r="BU34"/>
  <c r="BV34"/>
  <c r="G35"/>
  <c r="T35" s="1"/>
  <c r="I35"/>
  <c r="BY35" s="1"/>
  <c r="K35"/>
  <c r="BZ35" s="1"/>
  <c r="M35"/>
  <c r="W35" s="1"/>
  <c r="O35"/>
  <c r="X35" s="1"/>
  <c r="Q35"/>
  <c r="CC35" s="1"/>
  <c r="R35"/>
  <c r="S35" s="1"/>
  <c r="U35"/>
  <c r="Y35"/>
  <c r="Z35"/>
  <c r="AU35"/>
  <c r="AV35"/>
  <c r="AW35"/>
  <c r="AX35"/>
  <c r="AY35"/>
  <c r="AZ35"/>
  <c r="BB35"/>
  <c r="BA35" s="1"/>
  <c r="BC35"/>
  <c r="BD35"/>
  <c r="BE35"/>
  <c r="BF35"/>
  <c r="BG35"/>
  <c r="BH35"/>
  <c r="BI35"/>
  <c r="BJ35"/>
  <c r="BK35"/>
  <c r="BL35"/>
  <c r="BM35"/>
  <c r="BN35"/>
  <c r="BO35"/>
  <c r="BP35"/>
  <c r="BQ35"/>
  <c r="BR35"/>
  <c r="BS35"/>
  <c r="BT35"/>
  <c r="BU35"/>
  <c r="BV35"/>
  <c r="CA35"/>
  <c r="G36"/>
  <c r="T36" s="1"/>
  <c r="I36"/>
  <c r="BY36" s="1"/>
  <c r="K36"/>
  <c r="BZ36" s="1"/>
  <c r="M36"/>
  <c r="W36" s="1"/>
  <c r="O36"/>
  <c r="X36" s="1"/>
  <c r="Q36"/>
  <c r="CC36" s="1"/>
  <c r="R36"/>
  <c r="S36" s="1"/>
  <c r="V36"/>
  <c r="Z36"/>
  <c r="AU36"/>
  <c r="AV36"/>
  <c r="AW36"/>
  <c r="AX36"/>
  <c r="AY36"/>
  <c r="AZ36"/>
  <c r="BB36"/>
  <c r="BA36" s="1"/>
  <c r="BC36"/>
  <c r="BD36"/>
  <c r="BE36"/>
  <c r="BF36"/>
  <c r="BG36"/>
  <c r="BH36"/>
  <c r="BI36"/>
  <c r="BJ36"/>
  <c r="BK36"/>
  <c r="BL36"/>
  <c r="BM36"/>
  <c r="BN36"/>
  <c r="BO36"/>
  <c r="BP36"/>
  <c r="BQ36"/>
  <c r="BR36"/>
  <c r="BS36"/>
  <c r="BT36"/>
  <c r="BU36"/>
  <c r="BV36"/>
  <c r="G37"/>
  <c r="T37" s="1"/>
  <c r="I37"/>
  <c r="BY37" s="1"/>
  <c r="K37"/>
  <c r="BZ37" s="1"/>
  <c r="M37"/>
  <c r="W37" s="1"/>
  <c r="O37"/>
  <c r="CB37" s="1"/>
  <c r="Q37"/>
  <c r="CC37" s="1"/>
  <c r="R37"/>
  <c r="S37" s="1"/>
  <c r="X37"/>
  <c r="Z37"/>
  <c r="AU37"/>
  <c r="AV37"/>
  <c r="AW37"/>
  <c r="AX37"/>
  <c r="AY37"/>
  <c r="AZ37"/>
  <c r="BB37"/>
  <c r="BA37" s="1"/>
  <c r="BC37"/>
  <c r="BD37"/>
  <c r="BE37"/>
  <c r="BF37"/>
  <c r="BG37"/>
  <c r="BH37"/>
  <c r="BI37"/>
  <c r="BJ37"/>
  <c r="BK37"/>
  <c r="BL37"/>
  <c r="BM37"/>
  <c r="BN37"/>
  <c r="BO37"/>
  <c r="BP37"/>
  <c r="BQ37"/>
  <c r="BR37"/>
  <c r="BS37"/>
  <c r="BT37"/>
  <c r="BU37"/>
  <c r="BV37"/>
  <c r="G38"/>
  <c r="T38" s="1"/>
  <c r="I38"/>
  <c r="BY38" s="1"/>
  <c r="K38"/>
  <c r="BZ38" s="1"/>
  <c r="M38"/>
  <c r="W38" s="1"/>
  <c r="O38"/>
  <c r="CB38" s="1"/>
  <c r="Q38"/>
  <c r="CC38" s="1"/>
  <c r="R38"/>
  <c r="S38" s="1"/>
  <c r="U38"/>
  <c r="Y38"/>
  <c r="Z38"/>
  <c r="AU38"/>
  <c r="AV38"/>
  <c r="AW38"/>
  <c r="AX38"/>
  <c r="AY38"/>
  <c r="AZ38"/>
  <c r="BB38"/>
  <c r="BA38" s="1"/>
  <c r="BC38"/>
  <c r="BD38"/>
  <c r="BE38"/>
  <c r="BF38"/>
  <c r="BG38"/>
  <c r="BH38"/>
  <c r="BI38"/>
  <c r="BJ38"/>
  <c r="BK38"/>
  <c r="BL38"/>
  <c r="BM38"/>
  <c r="BN38"/>
  <c r="BO38"/>
  <c r="BP38"/>
  <c r="BQ38"/>
  <c r="BR38"/>
  <c r="BS38"/>
  <c r="BT38"/>
  <c r="BU38"/>
  <c r="BV38"/>
  <c r="I39"/>
  <c r="BY39" s="1"/>
  <c r="K39"/>
  <c r="BZ39" s="1"/>
  <c r="M39"/>
  <c r="O39"/>
  <c r="Q39"/>
  <c r="CC39" s="1"/>
  <c r="R39"/>
  <c r="AU39"/>
  <c r="AV39"/>
  <c r="AW39"/>
  <c r="AX39"/>
  <c r="AY39"/>
  <c r="AZ39"/>
  <c r="BB39"/>
  <c r="BA39" s="1"/>
  <c r="G40"/>
  <c r="T40" s="1"/>
  <c r="I40"/>
  <c r="BY40" s="1"/>
  <c r="K40"/>
  <c r="BZ40" s="1"/>
  <c r="M40"/>
  <c r="O40"/>
  <c r="X40" s="1"/>
  <c r="Q40"/>
  <c r="CC40" s="1"/>
  <c r="R40"/>
  <c r="S40" s="1"/>
  <c r="W40"/>
  <c r="Z40"/>
  <c r="AU40"/>
  <c r="AV40"/>
  <c r="AW40"/>
  <c r="AX40"/>
  <c r="AY40"/>
  <c r="AZ40"/>
  <c r="BB40"/>
  <c r="BA40" s="1"/>
  <c r="BC40"/>
  <c r="BD40"/>
  <c r="BE40"/>
  <c r="BF40"/>
  <c r="BG40"/>
  <c r="BH40"/>
  <c r="BI40"/>
  <c r="BJ40"/>
  <c r="BK40"/>
  <c r="BL40"/>
  <c r="BM40"/>
  <c r="BN40"/>
  <c r="BO40"/>
  <c r="BP40"/>
  <c r="BQ40"/>
  <c r="BR40"/>
  <c r="BS40"/>
  <c r="BT40"/>
  <c r="BU40"/>
  <c r="BV40"/>
  <c r="CA40"/>
  <c r="G41"/>
  <c r="I41"/>
  <c r="BY41" s="1"/>
  <c r="K41"/>
  <c r="BZ41" s="1"/>
  <c r="M41"/>
  <c r="CA41" s="1"/>
  <c r="O41"/>
  <c r="Q41"/>
  <c r="CC41" s="1"/>
  <c r="R41"/>
  <c r="S41" s="1"/>
  <c r="T41"/>
  <c r="X41"/>
  <c r="Z41"/>
  <c r="AU41"/>
  <c r="AV41"/>
  <c r="AW41"/>
  <c r="AX41"/>
  <c r="AY41"/>
  <c r="AZ41"/>
  <c r="BB41"/>
  <c r="BA41" s="1"/>
  <c r="BC41"/>
  <c r="BD41"/>
  <c r="BE41"/>
  <c r="BF41"/>
  <c r="BG41"/>
  <c r="BH41"/>
  <c r="BI41"/>
  <c r="BJ41"/>
  <c r="BK41"/>
  <c r="BL41"/>
  <c r="BM41"/>
  <c r="BN41"/>
  <c r="BO41"/>
  <c r="BP41"/>
  <c r="BQ41"/>
  <c r="BR41"/>
  <c r="BS41"/>
  <c r="BT41"/>
  <c r="BU41"/>
  <c r="BV41"/>
  <c r="CB41"/>
  <c r="G42"/>
  <c r="T42" s="1"/>
  <c r="I42"/>
  <c r="BY42" s="1"/>
  <c r="K42"/>
  <c r="BZ42" s="1"/>
  <c r="M42"/>
  <c r="W42" s="1"/>
  <c r="O42"/>
  <c r="CB42" s="1"/>
  <c r="Q42"/>
  <c r="CC42" s="1"/>
  <c r="R42"/>
  <c r="S42" s="1"/>
  <c r="U42"/>
  <c r="Y42"/>
  <c r="Z42"/>
  <c r="AU42"/>
  <c r="AV42"/>
  <c r="AW42"/>
  <c r="AX42"/>
  <c r="AY42"/>
  <c r="AZ42"/>
  <c r="BB42"/>
  <c r="BA42" s="1"/>
  <c r="BC42"/>
  <c r="BD42"/>
  <c r="BE42"/>
  <c r="BF42"/>
  <c r="BG42"/>
  <c r="BH42"/>
  <c r="BI42"/>
  <c r="BJ42"/>
  <c r="BK42"/>
  <c r="BL42"/>
  <c r="BM42"/>
  <c r="BN42"/>
  <c r="BO42"/>
  <c r="BP42"/>
  <c r="BQ42"/>
  <c r="BR42"/>
  <c r="BS42"/>
  <c r="BT42"/>
  <c r="BU42"/>
  <c r="BV42"/>
  <c r="G43"/>
  <c r="T43" s="1"/>
  <c r="I43"/>
  <c r="BY43" s="1"/>
  <c r="K43"/>
  <c r="BZ43" s="1"/>
  <c r="M43"/>
  <c r="W43" s="1"/>
  <c r="O43"/>
  <c r="X43" s="1"/>
  <c r="Q43"/>
  <c r="CC43" s="1"/>
  <c r="R43"/>
  <c r="S43" s="1"/>
  <c r="U43"/>
  <c r="V43"/>
  <c r="Y43"/>
  <c r="Z43"/>
  <c r="AU43"/>
  <c r="AV43"/>
  <c r="AW43"/>
  <c r="AX43"/>
  <c r="AY43"/>
  <c r="AZ43"/>
  <c r="BB43"/>
  <c r="BA43" s="1"/>
  <c r="BC43"/>
  <c r="BD43"/>
  <c r="BE43"/>
  <c r="BF43"/>
  <c r="BG43"/>
  <c r="BH43"/>
  <c r="BI43"/>
  <c r="BJ43"/>
  <c r="BK43"/>
  <c r="BL43"/>
  <c r="BM43"/>
  <c r="BN43"/>
  <c r="BO43"/>
  <c r="BP43"/>
  <c r="BQ43"/>
  <c r="BR43"/>
  <c r="BS43"/>
  <c r="BT43"/>
  <c r="BU43"/>
  <c r="BV43"/>
  <c r="G44"/>
  <c r="T44" s="1"/>
  <c r="I44"/>
  <c r="BY44" s="1"/>
  <c r="K44"/>
  <c r="BZ44" s="1"/>
  <c r="M44"/>
  <c r="O44"/>
  <c r="X44" s="1"/>
  <c r="Q44"/>
  <c r="CC44" s="1"/>
  <c r="R44"/>
  <c r="S44" s="1"/>
  <c r="W44"/>
  <c r="Z44"/>
  <c r="AU44"/>
  <c r="AV44"/>
  <c r="AW44"/>
  <c r="AX44"/>
  <c r="AY44"/>
  <c r="AZ44"/>
  <c r="BB44"/>
  <c r="BA44" s="1"/>
  <c r="BC44"/>
  <c r="BD44"/>
  <c r="BE44"/>
  <c r="BF44"/>
  <c r="BG44"/>
  <c r="BH44"/>
  <c r="BI44"/>
  <c r="BJ44"/>
  <c r="BK44"/>
  <c r="BL44"/>
  <c r="BM44"/>
  <c r="BN44"/>
  <c r="BO44"/>
  <c r="BP44"/>
  <c r="BQ44"/>
  <c r="BR44"/>
  <c r="BS44"/>
  <c r="BT44"/>
  <c r="BU44"/>
  <c r="BV44"/>
  <c r="CA44"/>
  <c r="G45"/>
  <c r="I45"/>
  <c r="BY45" s="1"/>
  <c r="K45"/>
  <c r="BZ45" s="1"/>
  <c r="M45"/>
  <c r="CA45" s="1"/>
  <c r="O45"/>
  <c r="Q45"/>
  <c r="CC45" s="1"/>
  <c r="R45"/>
  <c r="S45" s="1"/>
  <c r="T45"/>
  <c r="X45"/>
  <c r="Z45"/>
  <c r="AU45"/>
  <c r="AV45"/>
  <c r="AW45"/>
  <c r="AX45"/>
  <c r="AY45"/>
  <c r="AZ45"/>
  <c r="BB45"/>
  <c r="BA45" s="1"/>
  <c r="BC45"/>
  <c r="BD45"/>
  <c r="BE45"/>
  <c r="BF45"/>
  <c r="BG45"/>
  <c r="BH45"/>
  <c r="BI45"/>
  <c r="BJ45"/>
  <c r="BK45"/>
  <c r="BL45"/>
  <c r="BM45"/>
  <c r="BN45"/>
  <c r="BO45"/>
  <c r="BP45"/>
  <c r="BQ45"/>
  <c r="BR45"/>
  <c r="BS45"/>
  <c r="BT45"/>
  <c r="BU45"/>
  <c r="BV45"/>
  <c r="CB45"/>
  <c r="G46"/>
  <c r="T46" s="1"/>
  <c r="I46"/>
  <c r="BY46" s="1"/>
  <c r="K46"/>
  <c r="BZ46" s="1"/>
  <c r="M46"/>
  <c r="W46" s="1"/>
  <c r="O46"/>
  <c r="CB46" s="1"/>
  <c r="Q46"/>
  <c r="CC46" s="1"/>
  <c r="R46"/>
  <c r="S46" s="1"/>
  <c r="U46"/>
  <c r="Y46"/>
  <c r="Z46"/>
  <c r="AU46"/>
  <c r="AV46"/>
  <c r="AW46"/>
  <c r="AX46"/>
  <c r="AY46"/>
  <c r="AZ46"/>
  <c r="BB46"/>
  <c r="BA46" s="1"/>
  <c r="BC46"/>
  <c r="BD46"/>
  <c r="BE46"/>
  <c r="BF46"/>
  <c r="BG46"/>
  <c r="BH46"/>
  <c r="BI46"/>
  <c r="BJ46"/>
  <c r="BK46"/>
  <c r="BL46"/>
  <c r="BM46"/>
  <c r="BN46"/>
  <c r="BO46"/>
  <c r="BP46"/>
  <c r="BQ46"/>
  <c r="BR46"/>
  <c r="BS46"/>
  <c r="BT46"/>
  <c r="BU46"/>
  <c r="BV46"/>
  <c r="G47"/>
  <c r="T47" s="1"/>
  <c r="I47"/>
  <c r="BY47" s="1"/>
  <c r="K47"/>
  <c r="BZ47" s="1"/>
  <c r="M47"/>
  <c r="W47" s="1"/>
  <c r="O47"/>
  <c r="X47" s="1"/>
  <c r="Q47"/>
  <c r="CC47" s="1"/>
  <c r="R47"/>
  <c r="S47" s="1"/>
  <c r="U47"/>
  <c r="V47"/>
  <c r="Y47"/>
  <c r="Z47"/>
  <c r="AU47"/>
  <c r="AV47"/>
  <c r="AW47"/>
  <c r="AX47"/>
  <c r="AY47"/>
  <c r="AZ47"/>
  <c r="BB47"/>
  <c r="BA47" s="1"/>
  <c r="BC47"/>
  <c r="BD47"/>
  <c r="BE47"/>
  <c r="BF47"/>
  <c r="BG47"/>
  <c r="BH47"/>
  <c r="BI47"/>
  <c r="BJ47"/>
  <c r="BK47"/>
  <c r="BL47"/>
  <c r="BM47"/>
  <c r="BN47"/>
  <c r="BO47"/>
  <c r="BP47"/>
  <c r="BQ47"/>
  <c r="BR47"/>
  <c r="BS47"/>
  <c r="BT47"/>
  <c r="BU47"/>
  <c r="BV47"/>
  <c r="G48"/>
  <c r="T48" s="1"/>
  <c r="I48"/>
  <c r="BY48" s="1"/>
  <c r="K48"/>
  <c r="BZ48" s="1"/>
  <c r="M48"/>
  <c r="O48"/>
  <c r="X48" s="1"/>
  <c r="Q48"/>
  <c r="CC48" s="1"/>
  <c r="R48"/>
  <c r="S48" s="1"/>
  <c r="W48"/>
  <c r="Z48"/>
  <c r="AU48"/>
  <c r="AV48"/>
  <c r="AW48"/>
  <c r="AX48"/>
  <c r="AY48"/>
  <c r="AZ48"/>
  <c r="BB48"/>
  <c r="BA48" s="1"/>
  <c r="BC48"/>
  <c r="BD48"/>
  <c r="BE48"/>
  <c r="BF48"/>
  <c r="BG48"/>
  <c r="BH48"/>
  <c r="BI48"/>
  <c r="BJ48"/>
  <c r="BK48"/>
  <c r="BL48"/>
  <c r="BM48"/>
  <c r="BN48"/>
  <c r="BO48"/>
  <c r="BP48"/>
  <c r="BQ48"/>
  <c r="BR48"/>
  <c r="BS48"/>
  <c r="BT48"/>
  <c r="BU48"/>
  <c r="BV48"/>
  <c r="CA48"/>
  <c r="G49"/>
  <c r="I49"/>
  <c r="BY49" s="1"/>
  <c r="K49"/>
  <c r="BZ49" s="1"/>
  <c r="M49"/>
  <c r="CA49" s="1"/>
  <c r="O49"/>
  <c r="Q49"/>
  <c r="CC49" s="1"/>
  <c r="R49"/>
  <c r="S49" s="1"/>
  <c r="T49"/>
  <c r="X49"/>
  <c r="Z49"/>
  <c r="AU49"/>
  <c r="AV49"/>
  <c r="AW49"/>
  <c r="AX49"/>
  <c r="AY49"/>
  <c r="AZ49"/>
  <c r="BB49"/>
  <c r="BA49" s="1"/>
  <c r="BC49"/>
  <c r="BD49"/>
  <c r="BE49"/>
  <c r="BF49"/>
  <c r="BG49"/>
  <c r="BH49"/>
  <c r="BI49"/>
  <c r="BJ49"/>
  <c r="BK49"/>
  <c r="BL49"/>
  <c r="BM49"/>
  <c r="BN49"/>
  <c r="BO49"/>
  <c r="BP49"/>
  <c r="BQ49"/>
  <c r="BR49"/>
  <c r="BS49"/>
  <c r="BT49"/>
  <c r="BU49"/>
  <c r="BV49"/>
  <c r="CB49"/>
  <c r="G50"/>
  <c r="T50" s="1"/>
  <c r="I50"/>
  <c r="BY50" s="1"/>
  <c r="K50"/>
  <c r="BZ50" s="1"/>
  <c r="M50"/>
  <c r="W50" s="1"/>
  <c r="O50"/>
  <c r="CB50" s="1"/>
  <c r="Q50"/>
  <c r="CC50" s="1"/>
  <c r="R50"/>
  <c r="S50" s="1"/>
  <c r="U50"/>
  <c r="Y50"/>
  <c r="Z50"/>
  <c r="AU50"/>
  <c r="AV50"/>
  <c r="AW50"/>
  <c r="AX50"/>
  <c r="AY50"/>
  <c r="AZ50"/>
  <c r="BB50"/>
  <c r="BA50" s="1"/>
  <c r="BC50"/>
  <c r="BD50"/>
  <c r="BE50"/>
  <c r="BF50"/>
  <c r="BG50"/>
  <c r="BH50"/>
  <c r="BI50"/>
  <c r="BJ50"/>
  <c r="BK50"/>
  <c r="BL50"/>
  <c r="BM50"/>
  <c r="BN50"/>
  <c r="BO50"/>
  <c r="BP50"/>
  <c r="BQ50"/>
  <c r="BR50"/>
  <c r="BS50"/>
  <c r="BT50"/>
  <c r="BU50"/>
  <c r="BV50"/>
  <c r="G51"/>
  <c r="T51" s="1"/>
  <c r="I51"/>
  <c r="BY51" s="1"/>
  <c r="K51"/>
  <c r="BZ51" s="1"/>
  <c r="M51"/>
  <c r="W51" s="1"/>
  <c r="O51"/>
  <c r="X51" s="1"/>
  <c r="Q51"/>
  <c r="CC51" s="1"/>
  <c r="R51"/>
  <c r="S51" s="1"/>
  <c r="U51"/>
  <c r="V51"/>
  <c r="Y51"/>
  <c r="Z51"/>
  <c r="AU51"/>
  <c r="AV51"/>
  <c r="AW51"/>
  <c r="AX51"/>
  <c r="AY51"/>
  <c r="AZ51"/>
  <c r="BB51"/>
  <c r="BA51" s="1"/>
  <c r="BC51"/>
  <c r="BD51"/>
  <c r="BE51"/>
  <c r="BF51"/>
  <c r="BG51"/>
  <c r="BH51"/>
  <c r="BI51"/>
  <c r="BJ51"/>
  <c r="BK51"/>
  <c r="BL51"/>
  <c r="BM51"/>
  <c r="BN51"/>
  <c r="BO51"/>
  <c r="BP51"/>
  <c r="BQ51"/>
  <c r="BR51"/>
  <c r="BS51"/>
  <c r="BT51"/>
  <c r="BU51"/>
  <c r="BV51"/>
  <c r="G52"/>
  <c r="T52" s="1"/>
  <c r="I52"/>
  <c r="BY52" s="1"/>
  <c r="K52"/>
  <c r="BZ52" s="1"/>
  <c r="M52"/>
  <c r="O52"/>
  <c r="X52" s="1"/>
  <c r="Q52"/>
  <c r="CC52" s="1"/>
  <c r="R52"/>
  <c r="S52" s="1"/>
  <c r="W52"/>
  <c r="Z52"/>
  <c r="AU52"/>
  <c r="AV52"/>
  <c r="AW52"/>
  <c r="AX52"/>
  <c r="AY52"/>
  <c r="AZ52"/>
  <c r="BB52"/>
  <c r="BA52" s="1"/>
  <c r="BC52"/>
  <c r="BD52"/>
  <c r="BE52"/>
  <c r="BF52"/>
  <c r="BG52"/>
  <c r="BH52"/>
  <c r="BI52"/>
  <c r="BJ52"/>
  <c r="BK52"/>
  <c r="BL52"/>
  <c r="BM52"/>
  <c r="BN52"/>
  <c r="BO52"/>
  <c r="BP52"/>
  <c r="BQ52"/>
  <c r="BR52"/>
  <c r="BS52"/>
  <c r="BT52"/>
  <c r="BU52"/>
  <c r="BV52"/>
  <c r="CA52"/>
  <c r="G53"/>
  <c r="I53"/>
  <c r="BY53" s="1"/>
  <c r="K53"/>
  <c r="BZ53" s="1"/>
  <c r="M53"/>
  <c r="CA53" s="1"/>
  <c r="O53"/>
  <c r="Q53"/>
  <c r="CC53" s="1"/>
  <c r="R53"/>
  <c r="S53" s="1"/>
  <c r="T53"/>
  <c r="X53"/>
  <c r="Z53"/>
  <c r="AU53"/>
  <c r="AV53"/>
  <c r="AW53"/>
  <c r="AX53"/>
  <c r="AY53"/>
  <c r="AZ53"/>
  <c r="BB53"/>
  <c r="BA53" s="1"/>
  <c r="BC53"/>
  <c r="BD53"/>
  <c r="BE53"/>
  <c r="BF53"/>
  <c r="BG53"/>
  <c r="BH53"/>
  <c r="BI53"/>
  <c r="BJ53"/>
  <c r="BK53"/>
  <c r="BL53"/>
  <c r="BM53"/>
  <c r="BN53"/>
  <c r="BO53"/>
  <c r="BP53"/>
  <c r="BQ53"/>
  <c r="BR53"/>
  <c r="BS53"/>
  <c r="BT53"/>
  <c r="BU53"/>
  <c r="BV53"/>
  <c r="CB53"/>
  <c r="G54"/>
  <c r="T54" s="1"/>
  <c r="I54"/>
  <c r="BY54" s="1"/>
  <c r="K54"/>
  <c r="BZ54" s="1"/>
  <c r="M54"/>
  <c r="W54" s="1"/>
  <c r="O54"/>
  <c r="CB54" s="1"/>
  <c r="Q54"/>
  <c r="CC54" s="1"/>
  <c r="R54"/>
  <c r="S54" s="1"/>
  <c r="U54"/>
  <c r="Y54"/>
  <c r="Z54"/>
  <c r="AU54"/>
  <c r="AV54"/>
  <c r="AW54"/>
  <c r="AX54"/>
  <c r="AY54"/>
  <c r="AZ54"/>
  <c r="BB54"/>
  <c r="BA54" s="1"/>
  <c r="BC54"/>
  <c r="BD54"/>
  <c r="BE54"/>
  <c r="BF54"/>
  <c r="BG54"/>
  <c r="BH54"/>
  <c r="BI54"/>
  <c r="BJ54"/>
  <c r="BK54"/>
  <c r="BL54"/>
  <c r="BM54"/>
  <c r="BN54"/>
  <c r="BO54"/>
  <c r="BP54"/>
  <c r="BQ54"/>
  <c r="BR54"/>
  <c r="BS54"/>
  <c r="BT54"/>
  <c r="BU54"/>
  <c r="BV54"/>
  <c r="G55"/>
  <c r="T55" s="1"/>
  <c r="I55"/>
  <c r="BY55" s="1"/>
  <c r="K55"/>
  <c r="BZ55" s="1"/>
  <c r="M55"/>
  <c r="W55" s="1"/>
  <c r="O55"/>
  <c r="X55" s="1"/>
  <c r="Q55"/>
  <c r="CC55" s="1"/>
  <c r="R55"/>
  <c r="S55" s="1"/>
  <c r="U55"/>
  <c r="V55"/>
  <c r="Y55"/>
  <c r="Z55"/>
  <c r="AU55"/>
  <c r="AV55"/>
  <c r="AW55"/>
  <c r="AX55"/>
  <c r="AY55"/>
  <c r="AZ55"/>
  <c r="BB55"/>
  <c r="BA55" s="1"/>
  <c r="BC55"/>
  <c r="BD55"/>
  <c r="BE55"/>
  <c r="BF55"/>
  <c r="BG55"/>
  <c r="BH55"/>
  <c r="BI55"/>
  <c r="BJ55"/>
  <c r="BK55"/>
  <c r="BL55"/>
  <c r="BM55"/>
  <c r="BN55"/>
  <c r="BO55"/>
  <c r="BP55"/>
  <c r="BQ55"/>
  <c r="BR55"/>
  <c r="BS55"/>
  <c r="BT55"/>
  <c r="BU55"/>
  <c r="BV55"/>
  <c r="G56"/>
  <c r="T56" s="1"/>
  <c r="I56"/>
  <c r="BY56" s="1"/>
  <c r="K56"/>
  <c r="BZ56" s="1"/>
  <c r="M56"/>
  <c r="O56"/>
  <c r="X56" s="1"/>
  <c r="Q56"/>
  <c r="CC56" s="1"/>
  <c r="R56"/>
  <c r="S56" s="1"/>
  <c r="W56"/>
  <c r="Z56"/>
  <c r="AU56"/>
  <c r="AV56"/>
  <c r="AW56"/>
  <c r="AX56"/>
  <c r="AY56"/>
  <c r="AZ56"/>
  <c r="BB56"/>
  <c r="BA56" s="1"/>
  <c r="BC56"/>
  <c r="BD56"/>
  <c r="BE56"/>
  <c r="BF56"/>
  <c r="BG56"/>
  <c r="BH56"/>
  <c r="BI56"/>
  <c r="BJ56"/>
  <c r="BK56"/>
  <c r="BL56"/>
  <c r="BM56"/>
  <c r="BN56"/>
  <c r="BO56"/>
  <c r="BP56"/>
  <c r="BQ56"/>
  <c r="BR56"/>
  <c r="BS56"/>
  <c r="BT56"/>
  <c r="BU56"/>
  <c r="BV56"/>
  <c r="CA56"/>
  <c r="G57"/>
  <c r="I57"/>
  <c r="BY57" s="1"/>
  <c r="K57"/>
  <c r="BZ57" s="1"/>
  <c r="M57"/>
  <c r="CA57" s="1"/>
  <c r="O57"/>
  <c r="Q57"/>
  <c r="CC57" s="1"/>
  <c r="R57"/>
  <c r="S57" s="1"/>
  <c r="T57"/>
  <c r="X57"/>
  <c r="Z57"/>
  <c r="AU57"/>
  <c r="AV57"/>
  <c r="AW57"/>
  <c r="AX57"/>
  <c r="AY57"/>
  <c r="AZ57"/>
  <c r="BB57"/>
  <c r="BA57" s="1"/>
  <c r="BC57"/>
  <c r="BD57"/>
  <c r="BE57"/>
  <c r="BF57"/>
  <c r="BG57"/>
  <c r="BH57"/>
  <c r="BI57"/>
  <c r="BJ57"/>
  <c r="BK57"/>
  <c r="BL57"/>
  <c r="BM57"/>
  <c r="BN57"/>
  <c r="BO57"/>
  <c r="BP57"/>
  <c r="BQ57"/>
  <c r="BR57"/>
  <c r="BS57"/>
  <c r="BT57"/>
  <c r="BU57"/>
  <c r="BV57"/>
  <c r="CB57"/>
  <c r="G58"/>
  <c r="T58" s="1"/>
  <c r="I58"/>
  <c r="BY58" s="1"/>
  <c r="K58"/>
  <c r="BZ58" s="1"/>
  <c r="M58"/>
  <c r="W58" s="1"/>
  <c r="O58"/>
  <c r="CB58" s="1"/>
  <c r="Q58"/>
  <c r="CC58" s="1"/>
  <c r="R58"/>
  <c r="S58" s="1"/>
  <c r="U58"/>
  <c r="Y58"/>
  <c r="Z58"/>
  <c r="AU58"/>
  <c r="AV58"/>
  <c r="AW58"/>
  <c r="AX58"/>
  <c r="AY58"/>
  <c r="AZ58"/>
  <c r="BB58"/>
  <c r="BA58" s="1"/>
  <c r="BC58"/>
  <c r="BD58"/>
  <c r="BE58"/>
  <c r="BF58"/>
  <c r="BG58"/>
  <c r="BH58"/>
  <c r="BI58"/>
  <c r="BJ58"/>
  <c r="BK58"/>
  <c r="BL58"/>
  <c r="BM58"/>
  <c r="BN58"/>
  <c r="BO58"/>
  <c r="BP58"/>
  <c r="BQ58"/>
  <c r="BR58"/>
  <c r="BS58"/>
  <c r="BT58"/>
  <c r="BU58"/>
  <c r="BV58"/>
  <c r="G59"/>
  <c r="T59" s="1"/>
  <c r="I59"/>
  <c r="BY59" s="1"/>
  <c r="K59"/>
  <c r="BZ59" s="1"/>
  <c r="M59"/>
  <c r="W59" s="1"/>
  <c r="O59"/>
  <c r="X59" s="1"/>
  <c r="Q59"/>
  <c r="CC59" s="1"/>
  <c r="R59"/>
  <c r="S59" s="1"/>
  <c r="U59"/>
  <c r="V59"/>
  <c r="Y59"/>
  <c r="Z59"/>
  <c r="AU59"/>
  <c r="AV59"/>
  <c r="AW59"/>
  <c r="AX59"/>
  <c r="AY59"/>
  <c r="AZ59"/>
  <c r="BB59"/>
  <c r="BA59" s="1"/>
  <c r="BC59"/>
  <c r="BD59"/>
  <c r="BE59"/>
  <c r="BF59"/>
  <c r="BG59"/>
  <c r="BH59"/>
  <c r="BI59"/>
  <c r="BJ59"/>
  <c r="BK59"/>
  <c r="BL59"/>
  <c r="BM59"/>
  <c r="BN59"/>
  <c r="BO59"/>
  <c r="BP59"/>
  <c r="BQ59"/>
  <c r="BR59"/>
  <c r="BS59"/>
  <c r="BT59"/>
  <c r="BU59"/>
  <c r="BV59"/>
  <c r="I60"/>
  <c r="BY60" s="1"/>
  <c r="K60"/>
  <c r="BZ60" s="1"/>
  <c r="M60"/>
  <c r="O60"/>
  <c r="Q60"/>
  <c r="CC60" s="1"/>
  <c r="R60"/>
  <c r="AU60"/>
  <c r="AV60"/>
  <c r="AW60"/>
  <c r="AX60"/>
  <c r="AY60"/>
  <c r="AZ60"/>
  <c r="BB60"/>
  <c r="BA60" s="1"/>
  <c r="CA60"/>
  <c r="G61"/>
  <c r="I61"/>
  <c r="BY61" s="1"/>
  <c r="K61"/>
  <c r="BZ61" s="1"/>
  <c r="M61"/>
  <c r="CA61" s="1"/>
  <c r="O61"/>
  <c r="Q61"/>
  <c r="CC61" s="1"/>
  <c r="R61"/>
  <c r="S61" s="1"/>
  <c r="T61"/>
  <c r="X61"/>
  <c r="Z61"/>
  <c r="AU61"/>
  <c r="AV61"/>
  <c r="AW61"/>
  <c r="AX61"/>
  <c r="AY61"/>
  <c r="AZ61"/>
  <c r="BB61"/>
  <c r="BA61" s="1"/>
  <c r="BC61"/>
  <c r="BD61"/>
  <c r="BE61"/>
  <c r="BF61"/>
  <c r="BG61"/>
  <c r="BH61"/>
  <c r="BI61"/>
  <c r="BJ61"/>
  <c r="BK61"/>
  <c r="BL61"/>
  <c r="BM61"/>
  <c r="BN61"/>
  <c r="BO61"/>
  <c r="BP61"/>
  <c r="BQ61"/>
  <c r="BR61"/>
  <c r="BS61"/>
  <c r="BT61"/>
  <c r="BU61"/>
  <c r="BV61"/>
  <c r="CB61"/>
  <c r="G62"/>
  <c r="T62" s="1"/>
  <c r="I62"/>
  <c r="BY62" s="1"/>
  <c r="K62"/>
  <c r="BZ62" s="1"/>
  <c r="M62"/>
  <c r="W62" s="1"/>
  <c r="O62"/>
  <c r="CB62" s="1"/>
  <c r="Q62"/>
  <c r="CC62" s="1"/>
  <c r="R62"/>
  <c r="S62" s="1"/>
  <c r="U62"/>
  <c r="Y62"/>
  <c r="Z62"/>
  <c r="AU62"/>
  <c r="AV62"/>
  <c r="AW62"/>
  <c r="AX62"/>
  <c r="AY62"/>
  <c r="AZ62"/>
  <c r="BB62"/>
  <c r="BA62" s="1"/>
  <c r="BC62"/>
  <c r="BD62"/>
  <c r="BE62"/>
  <c r="BF62"/>
  <c r="BG62"/>
  <c r="BH62"/>
  <c r="BI62"/>
  <c r="BJ62"/>
  <c r="BK62"/>
  <c r="BL62"/>
  <c r="BM62"/>
  <c r="BN62"/>
  <c r="BO62"/>
  <c r="BP62"/>
  <c r="BQ62"/>
  <c r="BR62"/>
  <c r="BS62"/>
  <c r="BT62"/>
  <c r="BU62"/>
  <c r="BV62"/>
  <c r="G63"/>
  <c r="T63" s="1"/>
  <c r="I63"/>
  <c r="BY63" s="1"/>
  <c r="K63"/>
  <c r="BZ63" s="1"/>
  <c r="M63"/>
  <c r="W63" s="1"/>
  <c r="O63"/>
  <c r="X63" s="1"/>
  <c r="Q63"/>
  <c r="CC63" s="1"/>
  <c r="R63"/>
  <c r="S63" s="1"/>
  <c r="U63"/>
  <c r="V63"/>
  <c r="Y63"/>
  <c r="Z63"/>
  <c r="AU63"/>
  <c r="AV63"/>
  <c r="AW63"/>
  <c r="AX63"/>
  <c r="AY63"/>
  <c r="AZ63"/>
  <c r="BB63"/>
  <c r="BA63" s="1"/>
  <c r="BC63"/>
  <c r="BD63"/>
  <c r="BE63"/>
  <c r="BF63"/>
  <c r="BG63"/>
  <c r="BH63"/>
  <c r="BI63"/>
  <c r="BJ63"/>
  <c r="BK63"/>
  <c r="BL63"/>
  <c r="BM63"/>
  <c r="BN63"/>
  <c r="BO63"/>
  <c r="BP63"/>
  <c r="BQ63"/>
  <c r="BR63"/>
  <c r="BS63"/>
  <c r="BT63"/>
  <c r="BU63"/>
  <c r="BV63"/>
  <c r="G64"/>
  <c r="T64" s="1"/>
  <c r="I64"/>
  <c r="BY64" s="1"/>
  <c r="K64"/>
  <c r="BZ64" s="1"/>
  <c r="M64"/>
  <c r="O64"/>
  <c r="X64" s="1"/>
  <c r="Q64"/>
  <c r="CC64" s="1"/>
  <c r="R64"/>
  <c r="S64" s="1"/>
  <c r="W64"/>
  <c r="Z64"/>
  <c r="AU64"/>
  <c r="AV64"/>
  <c r="AW64"/>
  <c r="AX64"/>
  <c r="AY64"/>
  <c r="AZ64"/>
  <c r="BB64"/>
  <c r="BA64" s="1"/>
  <c r="BC64"/>
  <c r="BD64"/>
  <c r="BE64"/>
  <c r="BF64"/>
  <c r="BG64"/>
  <c r="BH64"/>
  <c r="BI64"/>
  <c r="BJ64"/>
  <c r="BK64"/>
  <c r="BL64"/>
  <c r="BM64"/>
  <c r="BN64"/>
  <c r="BO64"/>
  <c r="BP64"/>
  <c r="BQ64"/>
  <c r="BR64"/>
  <c r="BS64"/>
  <c r="BT64"/>
  <c r="BU64"/>
  <c r="BV64"/>
  <c r="CA64"/>
  <c r="G65"/>
  <c r="I65"/>
  <c r="BY65" s="1"/>
  <c r="K65"/>
  <c r="BZ65" s="1"/>
  <c r="M65"/>
  <c r="CA65" s="1"/>
  <c r="O65"/>
  <c r="Q65"/>
  <c r="CC65" s="1"/>
  <c r="R65"/>
  <c r="S65" s="1"/>
  <c r="T65"/>
  <c r="X65"/>
  <c r="Z65"/>
  <c r="AU65"/>
  <c r="AV65"/>
  <c r="AW65"/>
  <c r="AX65"/>
  <c r="AY65"/>
  <c r="AZ65"/>
  <c r="BB65"/>
  <c r="BA65" s="1"/>
  <c r="BC65"/>
  <c r="BD65"/>
  <c r="BE65"/>
  <c r="BF65"/>
  <c r="BG65"/>
  <c r="BH65"/>
  <c r="BI65"/>
  <c r="BJ65"/>
  <c r="BK65"/>
  <c r="BL65"/>
  <c r="BM65"/>
  <c r="BN65"/>
  <c r="BO65"/>
  <c r="BP65"/>
  <c r="BQ65"/>
  <c r="BR65"/>
  <c r="BS65"/>
  <c r="BT65"/>
  <c r="BU65"/>
  <c r="BV65"/>
  <c r="CB65"/>
  <c r="G66"/>
  <c r="T66" s="1"/>
  <c r="I66"/>
  <c r="BY66" s="1"/>
  <c r="K66"/>
  <c r="BZ66" s="1"/>
  <c r="M66"/>
  <c r="W66" s="1"/>
  <c r="O66"/>
  <c r="CB66" s="1"/>
  <c r="Q66"/>
  <c r="CC66" s="1"/>
  <c r="R66"/>
  <c r="S66" s="1"/>
  <c r="U66"/>
  <c r="Y66"/>
  <c r="Z66"/>
  <c r="AU66"/>
  <c r="AV66"/>
  <c r="AW66"/>
  <c r="AX66"/>
  <c r="AY66"/>
  <c r="AZ66"/>
  <c r="BB66"/>
  <c r="BA66" s="1"/>
  <c r="BC66"/>
  <c r="BD66"/>
  <c r="BE66"/>
  <c r="BF66"/>
  <c r="BG66"/>
  <c r="BH66"/>
  <c r="BI66"/>
  <c r="BJ66"/>
  <c r="BK66"/>
  <c r="BL66"/>
  <c r="BM66"/>
  <c r="BN66"/>
  <c r="BO66"/>
  <c r="BP66"/>
  <c r="BQ66"/>
  <c r="BR66"/>
  <c r="BS66"/>
  <c r="BT66"/>
  <c r="BU66"/>
  <c r="BV66"/>
  <c r="G67"/>
  <c r="T67" s="1"/>
  <c r="I67"/>
  <c r="BY67" s="1"/>
  <c r="K67"/>
  <c r="BZ67" s="1"/>
  <c r="M67"/>
  <c r="W67" s="1"/>
  <c r="O67"/>
  <c r="X67" s="1"/>
  <c r="Q67"/>
  <c r="CC67" s="1"/>
  <c r="R67"/>
  <c r="S67" s="1"/>
  <c r="U67"/>
  <c r="V67"/>
  <c r="Y67"/>
  <c r="Z67"/>
  <c r="AU67"/>
  <c r="AV67"/>
  <c r="AW67"/>
  <c r="AX67"/>
  <c r="AY67"/>
  <c r="AZ67"/>
  <c r="BB67"/>
  <c r="BA67" s="1"/>
  <c r="BC67"/>
  <c r="BD67"/>
  <c r="BE67"/>
  <c r="BF67"/>
  <c r="BG67"/>
  <c r="BH67"/>
  <c r="BI67"/>
  <c r="BJ67"/>
  <c r="BK67"/>
  <c r="BL67"/>
  <c r="BM67"/>
  <c r="BN67"/>
  <c r="BO67"/>
  <c r="BP67"/>
  <c r="BQ67"/>
  <c r="BR67"/>
  <c r="BS67"/>
  <c r="BT67"/>
  <c r="BU67"/>
  <c r="BV67"/>
  <c r="G68"/>
  <c r="T68" s="1"/>
  <c r="I68"/>
  <c r="BY68" s="1"/>
  <c r="K68"/>
  <c r="BZ68" s="1"/>
  <c r="M68"/>
  <c r="O68"/>
  <c r="X68" s="1"/>
  <c r="Q68"/>
  <c r="CC68" s="1"/>
  <c r="R68"/>
  <c r="S68" s="1"/>
  <c r="W68"/>
  <c r="Z68"/>
  <c r="AU68"/>
  <c r="AV68"/>
  <c r="AW68"/>
  <c r="AX68"/>
  <c r="AY68"/>
  <c r="AZ68"/>
  <c r="BB68"/>
  <c r="BA68" s="1"/>
  <c r="BC68"/>
  <c r="BD68"/>
  <c r="BE68"/>
  <c r="BF68"/>
  <c r="BG68"/>
  <c r="BH68"/>
  <c r="BI68"/>
  <c r="BJ68"/>
  <c r="BK68"/>
  <c r="BL68"/>
  <c r="BM68"/>
  <c r="BN68"/>
  <c r="BO68"/>
  <c r="BP68"/>
  <c r="BQ68"/>
  <c r="BR68"/>
  <c r="BS68"/>
  <c r="BT68"/>
  <c r="BU68"/>
  <c r="BV68"/>
  <c r="CA68"/>
  <c r="G69"/>
  <c r="I69"/>
  <c r="BY69" s="1"/>
  <c r="K69"/>
  <c r="BZ69" s="1"/>
  <c r="M69"/>
  <c r="CA69" s="1"/>
  <c r="O69"/>
  <c r="Q69"/>
  <c r="CC69" s="1"/>
  <c r="R69"/>
  <c r="S69" s="1"/>
  <c r="T69"/>
  <c r="X69"/>
  <c r="Z69"/>
  <c r="AU69"/>
  <c r="AV69"/>
  <c r="AW69"/>
  <c r="AX69"/>
  <c r="AY69"/>
  <c r="AZ69"/>
  <c r="BB69"/>
  <c r="BA69" s="1"/>
  <c r="BC69"/>
  <c r="BD69"/>
  <c r="BE69"/>
  <c r="BF69"/>
  <c r="BG69"/>
  <c r="BH69"/>
  <c r="BI69"/>
  <c r="BJ69"/>
  <c r="BK69"/>
  <c r="BL69"/>
  <c r="BM69"/>
  <c r="BN69"/>
  <c r="BO69"/>
  <c r="BP69"/>
  <c r="BQ69"/>
  <c r="BR69"/>
  <c r="BS69"/>
  <c r="BT69"/>
  <c r="BU69"/>
  <c r="BV69"/>
  <c r="CB69"/>
  <c r="G70"/>
  <c r="T70" s="1"/>
  <c r="I70"/>
  <c r="BY70" s="1"/>
  <c r="K70"/>
  <c r="BZ70" s="1"/>
  <c r="M70"/>
  <c r="W70" s="1"/>
  <c r="O70"/>
  <c r="CB70" s="1"/>
  <c r="Q70"/>
  <c r="CC70" s="1"/>
  <c r="R70"/>
  <c r="S70" s="1"/>
  <c r="U70"/>
  <c r="Y70"/>
  <c r="Z70"/>
  <c r="AU70"/>
  <c r="AV70"/>
  <c r="AW70"/>
  <c r="AX70"/>
  <c r="AY70"/>
  <c r="AZ70"/>
  <c r="BB70"/>
  <c r="BA70" s="1"/>
  <c r="BC70"/>
  <c r="BD70"/>
  <c r="BE70"/>
  <c r="BF70"/>
  <c r="BG70"/>
  <c r="BH70"/>
  <c r="BI70"/>
  <c r="BJ70"/>
  <c r="BK70"/>
  <c r="BL70"/>
  <c r="BM70"/>
  <c r="BN70"/>
  <c r="BO70"/>
  <c r="BP70"/>
  <c r="BQ70"/>
  <c r="BR70"/>
  <c r="BS70"/>
  <c r="BT70"/>
  <c r="BU70"/>
  <c r="BV70"/>
  <c r="G71"/>
  <c r="T71" s="1"/>
  <c r="I71"/>
  <c r="BY71" s="1"/>
  <c r="K71"/>
  <c r="BZ71" s="1"/>
  <c r="M71"/>
  <c r="W71" s="1"/>
  <c r="O71"/>
  <c r="X71" s="1"/>
  <c r="Q71"/>
  <c r="CC71" s="1"/>
  <c r="R71"/>
  <c r="S71" s="1"/>
  <c r="U71"/>
  <c r="V71"/>
  <c r="Y71"/>
  <c r="Z71"/>
  <c r="AU71"/>
  <c r="AV71"/>
  <c r="AW71"/>
  <c r="AX71"/>
  <c r="AY71"/>
  <c r="AZ71"/>
  <c r="BB71"/>
  <c r="BA71" s="1"/>
  <c r="BC71"/>
  <c r="BD71"/>
  <c r="BE71"/>
  <c r="BF71"/>
  <c r="BG71"/>
  <c r="BH71"/>
  <c r="BI71"/>
  <c r="BJ71"/>
  <c r="BK71"/>
  <c r="BL71"/>
  <c r="BM71"/>
  <c r="BN71"/>
  <c r="BO71"/>
  <c r="BP71"/>
  <c r="BQ71"/>
  <c r="BR71"/>
  <c r="BS71"/>
  <c r="BT71"/>
  <c r="BU71"/>
  <c r="BV71"/>
  <c r="G72"/>
  <c r="T72" s="1"/>
  <c r="I72"/>
  <c r="BY72" s="1"/>
  <c r="K72"/>
  <c r="BZ72" s="1"/>
  <c r="M72"/>
  <c r="O72"/>
  <c r="Q72"/>
  <c r="CC72" s="1"/>
  <c r="R72"/>
  <c r="S72" s="1"/>
  <c r="W72"/>
  <c r="Z72"/>
  <c r="AU72"/>
  <c r="AV72"/>
  <c r="AW72"/>
  <c r="AX72"/>
  <c r="AY72"/>
  <c r="AZ72"/>
  <c r="BB72"/>
  <c r="BA72" s="1"/>
  <c r="BC72"/>
  <c r="BD72"/>
  <c r="BE72"/>
  <c r="BF72"/>
  <c r="BG72"/>
  <c r="BH72"/>
  <c r="BI72"/>
  <c r="BJ72"/>
  <c r="BK72"/>
  <c r="BL72"/>
  <c r="BM72"/>
  <c r="BN72"/>
  <c r="BO72"/>
  <c r="BP72"/>
  <c r="BQ72"/>
  <c r="BR72"/>
  <c r="BS72"/>
  <c r="BT72"/>
  <c r="BU72"/>
  <c r="BV72"/>
  <c r="CA72"/>
  <c r="I73"/>
  <c r="BY73" s="1"/>
  <c r="K73"/>
  <c r="BZ73" s="1"/>
  <c r="M73"/>
  <c r="CA73" s="1"/>
  <c r="O73"/>
  <c r="Q73"/>
  <c r="CC73" s="1"/>
  <c r="R73"/>
  <c r="AU73"/>
  <c r="AV73"/>
  <c r="AW73"/>
  <c r="AX73"/>
  <c r="AY73"/>
  <c r="AZ73"/>
  <c r="BB73"/>
  <c r="BA73" s="1"/>
  <c r="CB73"/>
  <c r="G74"/>
  <c r="T74" s="1"/>
  <c r="I74"/>
  <c r="BY74" s="1"/>
  <c r="K74"/>
  <c r="BZ74" s="1"/>
  <c r="M74"/>
  <c r="W74" s="1"/>
  <c r="O74"/>
  <c r="CB74" s="1"/>
  <c r="Q74"/>
  <c r="CC74" s="1"/>
  <c r="R74"/>
  <c r="S74" s="1"/>
  <c r="U74"/>
  <c r="Y74"/>
  <c r="Z74"/>
  <c r="AU74"/>
  <c r="AV74"/>
  <c r="AW74"/>
  <c r="AX74"/>
  <c r="AY74"/>
  <c r="AZ74"/>
  <c r="BB74"/>
  <c r="BA74" s="1"/>
  <c r="BC74"/>
  <c r="BD74"/>
  <c r="BE74"/>
  <c r="BF74"/>
  <c r="BG74"/>
  <c r="BH74"/>
  <c r="BI74"/>
  <c r="BJ74"/>
  <c r="BK74"/>
  <c r="BL74"/>
  <c r="BM74"/>
  <c r="BN74"/>
  <c r="BO74"/>
  <c r="BP74"/>
  <c r="BQ74"/>
  <c r="BR74"/>
  <c r="BS74"/>
  <c r="BT74"/>
  <c r="BU74"/>
  <c r="BV74"/>
  <c r="G75"/>
  <c r="T75" s="1"/>
  <c r="I75"/>
  <c r="BY75" s="1"/>
  <c r="K75"/>
  <c r="BZ75" s="1"/>
  <c r="M75"/>
  <c r="O75"/>
  <c r="X75" s="1"/>
  <c r="Q75"/>
  <c r="CC75" s="1"/>
  <c r="R75"/>
  <c r="S75" s="1"/>
  <c r="U75"/>
  <c r="V75"/>
  <c r="Y75"/>
  <c r="Z75"/>
  <c r="AU75"/>
  <c r="AV75"/>
  <c r="AW75"/>
  <c r="AX75"/>
  <c r="AY75"/>
  <c r="AZ75"/>
  <c r="BB75"/>
  <c r="BA75" s="1"/>
  <c r="BC75"/>
  <c r="BD75"/>
  <c r="BE75"/>
  <c r="BF75"/>
  <c r="BG75"/>
  <c r="BH75"/>
  <c r="BI75"/>
  <c r="BJ75"/>
  <c r="BK75"/>
  <c r="BL75"/>
  <c r="BM75"/>
  <c r="BN75"/>
  <c r="BO75"/>
  <c r="BP75"/>
  <c r="BQ75"/>
  <c r="BR75"/>
  <c r="BS75"/>
  <c r="BT75"/>
  <c r="BU75"/>
  <c r="BV75"/>
  <c r="G76"/>
  <c r="T76" s="1"/>
  <c r="I76"/>
  <c r="BY76" s="1"/>
  <c r="K76"/>
  <c r="BZ76" s="1"/>
  <c r="M76"/>
  <c r="O76"/>
  <c r="Q76"/>
  <c r="CC76" s="1"/>
  <c r="R76"/>
  <c r="W76"/>
  <c r="Z76"/>
  <c r="AU76"/>
  <c r="AV76"/>
  <c r="AW76"/>
  <c r="AX76"/>
  <c r="AY76"/>
  <c r="AZ76"/>
  <c r="BB76"/>
  <c r="BA76" s="1"/>
  <c r="BC76"/>
  <c r="BD76"/>
  <c r="BE76"/>
  <c r="BF76"/>
  <c r="BG76"/>
  <c r="BH76"/>
  <c r="BI76"/>
  <c r="BJ76"/>
  <c r="BK76"/>
  <c r="BL76"/>
  <c r="BM76"/>
  <c r="BN76"/>
  <c r="BO76"/>
  <c r="BP76"/>
  <c r="BQ76"/>
  <c r="BR76"/>
  <c r="BS76"/>
  <c r="BT76"/>
  <c r="BU76"/>
  <c r="BV76"/>
  <c r="CA76"/>
  <c r="G77"/>
  <c r="I77"/>
  <c r="BY77" s="1"/>
  <c r="K77"/>
  <c r="BZ77" s="1"/>
  <c r="M77"/>
  <c r="CA77" s="1"/>
  <c r="O77"/>
  <c r="Q77"/>
  <c r="CC77" s="1"/>
  <c r="R77"/>
  <c r="T77"/>
  <c r="X77"/>
  <c r="Z77"/>
  <c r="AU77"/>
  <c r="AV77"/>
  <c r="AW77"/>
  <c r="AX77"/>
  <c r="AY77"/>
  <c r="AZ77"/>
  <c r="BB77"/>
  <c r="BA77" s="1"/>
  <c r="BC77"/>
  <c r="BD77"/>
  <c r="BE77"/>
  <c r="BF77"/>
  <c r="BG77"/>
  <c r="BH77"/>
  <c r="BI77"/>
  <c r="BJ77"/>
  <c r="BK77"/>
  <c r="BL77"/>
  <c r="BM77"/>
  <c r="BN77"/>
  <c r="BO77"/>
  <c r="BP77"/>
  <c r="BQ77"/>
  <c r="BR77"/>
  <c r="BS77"/>
  <c r="BT77"/>
  <c r="BU77"/>
  <c r="BV77"/>
  <c r="CB77"/>
  <c r="G78"/>
  <c r="T78" s="1"/>
  <c r="I78"/>
  <c r="BY78" s="1"/>
  <c r="K78"/>
  <c r="BZ78" s="1"/>
  <c r="M78"/>
  <c r="W78" s="1"/>
  <c r="O78"/>
  <c r="CB78" s="1"/>
  <c r="Q78"/>
  <c r="CC78" s="1"/>
  <c r="R78"/>
  <c r="U78"/>
  <c r="Y78"/>
  <c r="Z78"/>
  <c r="AU78"/>
  <c r="AV78"/>
  <c r="AW78"/>
  <c r="AX78"/>
  <c r="AY78"/>
  <c r="AZ78"/>
  <c r="BB78"/>
  <c r="BA78" s="1"/>
  <c r="BC78"/>
  <c r="BD78"/>
  <c r="BE78"/>
  <c r="BF78"/>
  <c r="BG78"/>
  <c r="BH78"/>
  <c r="BI78"/>
  <c r="BJ78"/>
  <c r="BK78"/>
  <c r="BL78"/>
  <c r="BM78"/>
  <c r="BN78"/>
  <c r="BO78"/>
  <c r="BP78"/>
  <c r="BQ78"/>
  <c r="BR78"/>
  <c r="BS78"/>
  <c r="BT78"/>
  <c r="BU78"/>
  <c r="BV78"/>
  <c r="G79"/>
  <c r="T79" s="1"/>
  <c r="I79"/>
  <c r="BY79" s="1"/>
  <c r="K79"/>
  <c r="BZ79" s="1"/>
  <c r="M79"/>
  <c r="O79"/>
  <c r="X79" s="1"/>
  <c r="Q79"/>
  <c r="CC79" s="1"/>
  <c r="R79"/>
  <c r="U79"/>
  <c r="V79"/>
  <c r="Y79"/>
  <c r="Z79"/>
  <c r="AU79"/>
  <c r="AV79"/>
  <c r="AW79"/>
  <c r="AX79"/>
  <c r="AY79"/>
  <c r="AZ79"/>
  <c r="BB79"/>
  <c r="BA79" s="1"/>
  <c r="BC79"/>
  <c r="BD79"/>
  <c r="BE79"/>
  <c r="BF79"/>
  <c r="BG79"/>
  <c r="BH79"/>
  <c r="BI79"/>
  <c r="BJ79"/>
  <c r="BK79"/>
  <c r="BL79"/>
  <c r="BM79"/>
  <c r="BN79"/>
  <c r="BO79"/>
  <c r="BP79"/>
  <c r="BQ79"/>
  <c r="BR79"/>
  <c r="BS79"/>
  <c r="BT79"/>
  <c r="BU79"/>
  <c r="BV79"/>
  <c r="G80"/>
  <c r="T80" s="1"/>
  <c r="I80"/>
  <c r="BY80" s="1"/>
  <c r="K80"/>
  <c r="BZ80" s="1"/>
  <c r="M80"/>
  <c r="O80"/>
  <c r="Q80"/>
  <c r="CC80" s="1"/>
  <c r="R80"/>
  <c r="W80"/>
  <c r="Z80"/>
  <c r="AU80"/>
  <c r="AV80"/>
  <c r="AW80"/>
  <c r="AX80"/>
  <c r="AY80"/>
  <c r="AZ80"/>
  <c r="BB80"/>
  <c r="BA80" s="1"/>
  <c r="BC80"/>
  <c r="BD80"/>
  <c r="BE80"/>
  <c r="BF80"/>
  <c r="BG80"/>
  <c r="BH80"/>
  <c r="BI80"/>
  <c r="BJ80"/>
  <c r="BK80"/>
  <c r="BL80"/>
  <c r="BM80"/>
  <c r="BN80"/>
  <c r="BO80"/>
  <c r="BP80"/>
  <c r="BQ80"/>
  <c r="BR80"/>
  <c r="BS80"/>
  <c r="BT80"/>
  <c r="BU80"/>
  <c r="BV80"/>
  <c r="CA80"/>
  <c r="I81"/>
  <c r="BY81" s="1"/>
  <c r="K81"/>
  <c r="BZ81" s="1"/>
  <c r="M81"/>
  <c r="CA81" s="1"/>
  <c r="O81"/>
  <c r="Q81"/>
  <c r="CC81" s="1"/>
  <c r="R81"/>
  <c r="AU81"/>
  <c r="AV81"/>
  <c r="AW81"/>
  <c r="AX81"/>
  <c r="AY81"/>
  <c r="AZ81"/>
  <c r="BB81"/>
  <c r="BA81" s="1"/>
  <c r="CB81"/>
  <c r="G82"/>
  <c r="T82" s="1"/>
  <c r="I82"/>
  <c r="BY82" s="1"/>
  <c r="K82"/>
  <c r="V82" s="1"/>
  <c r="M82"/>
  <c r="W82" s="1"/>
  <c r="O82"/>
  <c r="CB82" s="1"/>
  <c r="Q82"/>
  <c r="CC82" s="1"/>
  <c r="R82"/>
  <c r="U82"/>
  <c r="Y82"/>
  <c r="Z82"/>
  <c r="AU82"/>
  <c r="AV82"/>
  <c r="AW82"/>
  <c r="AX82"/>
  <c r="AY82"/>
  <c r="AZ82"/>
  <c r="BB82"/>
  <c r="BA82" s="1"/>
  <c r="BC82"/>
  <c r="BD82"/>
  <c r="BE82"/>
  <c r="BF82"/>
  <c r="BG82"/>
  <c r="BH82"/>
  <c r="BI82"/>
  <c r="BJ82"/>
  <c r="BK82"/>
  <c r="BL82"/>
  <c r="BM82"/>
  <c r="BN82"/>
  <c r="BO82"/>
  <c r="BP82"/>
  <c r="BQ82"/>
  <c r="BR82"/>
  <c r="BS82"/>
  <c r="BT82"/>
  <c r="BU82"/>
  <c r="BV82"/>
  <c r="G83"/>
  <c r="T83" s="1"/>
  <c r="I83"/>
  <c r="BY83" s="1"/>
  <c r="K83"/>
  <c r="M83"/>
  <c r="W83" s="1"/>
  <c r="O83"/>
  <c r="Q83"/>
  <c r="CC83" s="1"/>
  <c r="R83"/>
  <c r="X83"/>
  <c r="Z83"/>
  <c r="AU83"/>
  <c r="AV83"/>
  <c r="AW83"/>
  <c r="AX83"/>
  <c r="AY83"/>
  <c r="AZ83"/>
  <c r="BB83"/>
  <c r="BA83" s="1"/>
  <c r="BC83"/>
  <c r="BD83"/>
  <c r="BE83"/>
  <c r="BF83"/>
  <c r="BG83"/>
  <c r="BH83"/>
  <c r="BI83"/>
  <c r="BJ83"/>
  <c r="BK83"/>
  <c r="BL83"/>
  <c r="BM83"/>
  <c r="BN83"/>
  <c r="BO83"/>
  <c r="BP83"/>
  <c r="BQ83"/>
  <c r="BR83"/>
  <c r="BS83"/>
  <c r="BT83"/>
  <c r="BU83"/>
  <c r="BV83"/>
  <c r="CB83"/>
  <c r="I84"/>
  <c r="BY84" s="1"/>
  <c r="K84"/>
  <c r="M84"/>
  <c r="CA84" s="1"/>
  <c r="O84"/>
  <c r="CB84" s="1"/>
  <c r="Q84"/>
  <c r="CC84" s="1"/>
  <c r="R84"/>
  <c r="AU84"/>
  <c r="AV84"/>
  <c r="AW84"/>
  <c r="AX84"/>
  <c r="AY84"/>
  <c r="AZ84"/>
  <c r="BB84"/>
  <c r="BA84" s="1"/>
  <c r="G85"/>
  <c r="T85" s="1"/>
  <c r="I85"/>
  <c r="BY85" s="1"/>
  <c r="K85"/>
  <c r="BZ85" s="1"/>
  <c r="M85"/>
  <c r="W85" s="1"/>
  <c r="O85"/>
  <c r="X85" s="1"/>
  <c r="Q85"/>
  <c r="CC85" s="1"/>
  <c r="R85"/>
  <c r="V85"/>
  <c r="Z85"/>
  <c r="AU85"/>
  <c r="AV85"/>
  <c r="AW85"/>
  <c r="AX85"/>
  <c r="AY85"/>
  <c r="AZ85"/>
  <c r="BB85"/>
  <c r="BA85" s="1"/>
  <c r="BC85"/>
  <c r="BD85"/>
  <c r="BE85"/>
  <c r="BF85"/>
  <c r="BG85"/>
  <c r="BH85"/>
  <c r="BI85"/>
  <c r="BJ85"/>
  <c r="BK85"/>
  <c r="BL85"/>
  <c r="BM85"/>
  <c r="BN85"/>
  <c r="BO85"/>
  <c r="BP85"/>
  <c r="BQ85"/>
  <c r="BR85"/>
  <c r="BS85"/>
  <c r="BT85"/>
  <c r="BU85"/>
  <c r="BV85"/>
  <c r="CA85"/>
  <c r="G86"/>
  <c r="T86" s="1"/>
  <c r="I86"/>
  <c r="BY86" s="1"/>
  <c r="K86"/>
  <c r="V86" s="1"/>
  <c r="M86"/>
  <c r="CA86" s="1"/>
  <c r="O86"/>
  <c r="CB86" s="1"/>
  <c r="Q86"/>
  <c r="CC86" s="1"/>
  <c r="R86"/>
  <c r="W86"/>
  <c r="Z86"/>
  <c r="AU86"/>
  <c r="AV86"/>
  <c r="AW86"/>
  <c r="AX86"/>
  <c r="AY86"/>
  <c r="AZ86"/>
  <c r="BA86"/>
  <c r="BB86"/>
  <c r="BC86"/>
  <c r="BD86"/>
  <c r="BE86"/>
  <c r="BF86"/>
  <c r="BG86"/>
  <c r="BH86"/>
  <c r="BI86"/>
  <c r="BJ86"/>
  <c r="BK86"/>
  <c r="BL86"/>
  <c r="BM86"/>
  <c r="BN86"/>
  <c r="BO86"/>
  <c r="BP86"/>
  <c r="BQ86"/>
  <c r="BR86"/>
  <c r="BS86"/>
  <c r="BT86"/>
  <c r="BU86"/>
  <c r="BV86"/>
  <c r="BZ86"/>
  <c r="G87"/>
  <c r="T87" s="1"/>
  <c r="I87"/>
  <c r="BY87" s="1"/>
  <c r="K87"/>
  <c r="BZ87" s="1"/>
  <c r="M87"/>
  <c r="W87" s="1"/>
  <c r="O87"/>
  <c r="X87" s="1"/>
  <c r="Q87"/>
  <c r="CC87" s="1"/>
  <c r="R87"/>
  <c r="V87"/>
  <c r="Z87"/>
  <c r="AU87"/>
  <c r="AV87"/>
  <c r="AW87"/>
  <c r="AX87"/>
  <c r="AY87"/>
  <c r="AZ87"/>
  <c r="BB87"/>
  <c r="BA87" s="1"/>
  <c r="BC87"/>
  <c r="BD87"/>
  <c r="BE87"/>
  <c r="BF87"/>
  <c r="BG87"/>
  <c r="BH87"/>
  <c r="BI87"/>
  <c r="BJ87"/>
  <c r="BK87"/>
  <c r="BL87"/>
  <c r="BM87"/>
  <c r="BN87"/>
  <c r="BO87"/>
  <c r="BP87"/>
  <c r="BQ87"/>
  <c r="BR87"/>
  <c r="BS87"/>
  <c r="BT87"/>
  <c r="BU87"/>
  <c r="BV87"/>
  <c r="CA87"/>
  <c r="G88"/>
  <c r="T88" s="1"/>
  <c r="I88"/>
  <c r="BY88" s="1"/>
  <c r="K88"/>
  <c r="V88" s="1"/>
  <c r="M88"/>
  <c r="CA88" s="1"/>
  <c r="O88"/>
  <c r="CB88" s="1"/>
  <c r="Q88"/>
  <c r="CC88" s="1"/>
  <c r="R88"/>
  <c r="W88"/>
  <c r="X88"/>
  <c r="Z88"/>
  <c r="AU88"/>
  <c r="AV88"/>
  <c r="AW88"/>
  <c r="AX88"/>
  <c r="AY88"/>
  <c r="AZ88"/>
  <c r="BB88"/>
  <c r="BA88" s="1"/>
  <c r="BC88"/>
  <c r="BD88"/>
  <c r="BE88"/>
  <c r="BF88"/>
  <c r="BG88"/>
  <c r="BH88"/>
  <c r="BI88"/>
  <c r="BJ88"/>
  <c r="BK88"/>
  <c r="BL88"/>
  <c r="BM88"/>
  <c r="BN88"/>
  <c r="BO88"/>
  <c r="BP88"/>
  <c r="BQ88"/>
  <c r="BR88"/>
  <c r="BS88"/>
  <c r="BT88"/>
  <c r="BU88"/>
  <c r="BV88"/>
  <c r="G89"/>
  <c r="T89" s="1"/>
  <c r="I89"/>
  <c r="BY89" s="1"/>
  <c r="K89"/>
  <c r="BZ89" s="1"/>
  <c r="M89"/>
  <c r="O89"/>
  <c r="Q89"/>
  <c r="CC89" s="1"/>
  <c r="R89"/>
  <c r="W89"/>
  <c r="Z89"/>
  <c r="AU89"/>
  <c r="AV89"/>
  <c r="AW89"/>
  <c r="AX89"/>
  <c r="AY89"/>
  <c r="AZ89"/>
  <c r="BB89"/>
  <c r="BA89" s="1"/>
  <c r="BC89"/>
  <c r="BD89"/>
  <c r="BE89"/>
  <c r="BF89"/>
  <c r="BG89"/>
  <c r="BH89"/>
  <c r="BI89"/>
  <c r="BJ89"/>
  <c r="BK89"/>
  <c r="BL89"/>
  <c r="BM89"/>
  <c r="BN89"/>
  <c r="BO89"/>
  <c r="BP89"/>
  <c r="BQ89"/>
  <c r="BR89"/>
  <c r="BS89"/>
  <c r="BT89"/>
  <c r="BU89"/>
  <c r="BV89"/>
  <c r="CA89"/>
  <c r="G90"/>
  <c r="T90" s="1"/>
  <c r="I90"/>
  <c r="BY90" s="1"/>
  <c r="K90"/>
  <c r="V90" s="1"/>
  <c r="M90"/>
  <c r="O90"/>
  <c r="CB90" s="1"/>
  <c r="Q90"/>
  <c r="CC90" s="1"/>
  <c r="R90"/>
  <c r="W90"/>
  <c r="X90"/>
  <c r="Z90"/>
  <c r="AU90"/>
  <c r="AV90"/>
  <c r="AW90"/>
  <c r="AX90"/>
  <c r="AY90"/>
  <c r="AZ90"/>
  <c r="BA90"/>
  <c r="BB90"/>
  <c r="BC90"/>
  <c r="BD90"/>
  <c r="BE90"/>
  <c r="BF90"/>
  <c r="BG90"/>
  <c r="BH90"/>
  <c r="BI90"/>
  <c r="BJ90"/>
  <c r="BK90"/>
  <c r="BL90"/>
  <c r="BM90"/>
  <c r="BN90"/>
  <c r="BO90"/>
  <c r="BP90"/>
  <c r="BQ90"/>
  <c r="BR90"/>
  <c r="BS90"/>
  <c r="BT90"/>
  <c r="BU90"/>
  <c r="BV90"/>
  <c r="BZ90"/>
  <c r="CA90"/>
  <c r="G91"/>
  <c r="T91" s="1"/>
  <c r="I91"/>
  <c r="BY91" s="1"/>
  <c r="K91"/>
  <c r="BZ91" s="1"/>
  <c r="M91"/>
  <c r="O91"/>
  <c r="Q91"/>
  <c r="CC91" s="1"/>
  <c r="R91"/>
  <c r="W91"/>
  <c r="Z91"/>
  <c r="AU91"/>
  <c r="AV91"/>
  <c r="AW91"/>
  <c r="AX91"/>
  <c r="AY91"/>
  <c r="AZ91"/>
  <c r="BB91"/>
  <c r="BA91" s="1"/>
  <c r="BC91"/>
  <c r="BD91"/>
  <c r="BE91"/>
  <c r="BF91"/>
  <c r="BG91"/>
  <c r="BH91"/>
  <c r="BI91"/>
  <c r="BJ91"/>
  <c r="BK91"/>
  <c r="BL91"/>
  <c r="BM91"/>
  <c r="BN91"/>
  <c r="BO91"/>
  <c r="BP91"/>
  <c r="BQ91"/>
  <c r="BR91"/>
  <c r="BS91"/>
  <c r="BT91"/>
  <c r="BU91"/>
  <c r="BV91"/>
  <c r="CA91"/>
  <c r="G92"/>
  <c r="T92" s="1"/>
  <c r="I92"/>
  <c r="BY92" s="1"/>
  <c r="K92"/>
  <c r="V92" s="1"/>
  <c r="M92"/>
  <c r="W92" s="1"/>
  <c r="O92"/>
  <c r="Q92"/>
  <c r="CC92" s="1"/>
  <c r="R92"/>
  <c r="X92"/>
  <c r="Y92"/>
  <c r="Z92"/>
  <c r="AU92"/>
  <c r="AV92"/>
  <c r="AW92"/>
  <c r="AX92"/>
  <c r="AY92"/>
  <c r="AZ92"/>
  <c r="BB92"/>
  <c r="BA92" s="1"/>
  <c r="BC92"/>
  <c r="BD92"/>
  <c r="BE92"/>
  <c r="BF92"/>
  <c r="BG92"/>
  <c r="BH92"/>
  <c r="BI92"/>
  <c r="BJ92"/>
  <c r="BK92"/>
  <c r="BL92"/>
  <c r="BM92"/>
  <c r="BN92"/>
  <c r="BO92"/>
  <c r="BP92"/>
  <c r="BQ92"/>
  <c r="BR92"/>
  <c r="BS92"/>
  <c r="BT92"/>
  <c r="BU92"/>
  <c r="BV92"/>
  <c r="CA92"/>
  <c r="CB92"/>
  <c r="G93"/>
  <c r="T93" s="1"/>
  <c r="I93"/>
  <c r="BY93" s="1"/>
  <c r="K93"/>
  <c r="V93" s="1"/>
  <c r="M93"/>
  <c r="CA93" s="1"/>
  <c r="O93"/>
  <c r="CB93" s="1"/>
  <c r="Q93"/>
  <c r="CC93" s="1"/>
  <c r="R93"/>
  <c r="W93"/>
  <c r="X93"/>
  <c r="Z93"/>
  <c r="AU93"/>
  <c r="AV93"/>
  <c r="AW93"/>
  <c r="AX93"/>
  <c r="AY93"/>
  <c r="AZ93"/>
  <c r="BB93"/>
  <c r="BA93" s="1"/>
  <c r="BC93"/>
  <c r="BD93"/>
  <c r="BE93"/>
  <c r="BF93"/>
  <c r="BG93"/>
  <c r="BH93"/>
  <c r="BI93"/>
  <c r="BJ93"/>
  <c r="BK93"/>
  <c r="BL93"/>
  <c r="BM93"/>
  <c r="BN93"/>
  <c r="BO93"/>
  <c r="BP93"/>
  <c r="BQ93"/>
  <c r="BR93"/>
  <c r="BS93"/>
  <c r="BT93"/>
  <c r="BU93"/>
  <c r="BV93"/>
  <c r="G94"/>
  <c r="T94" s="1"/>
  <c r="I94"/>
  <c r="BY94" s="1"/>
  <c r="K94"/>
  <c r="V94" s="1"/>
  <c r="M94"/>
  <c r="W94" s="1"/>
  <c r="O94"/>
  <c r="Q94"/>
  <c r="CC94" s="1"/>
  <c r="R94"/>
  <c r="X94"/>
  <c r="Y94"/>
  <c r="Z94"/>
  <c r="AU94"/>
  <c r="AV94"/>
  <c r="AW94"/>
  <c r="AX94"/>
  <c r="AY94"/>
  <c r="AZ94"/>
  <c r="BB94"/>
  <c r="BA94" s="1"/>
  <c r="BC94"/>
  <c r="BD94"/>
  <c r="BE94"/>
  <c r="BF94"/>
  <c r="BG94"/>
  <c r="BH94"/>
  <c r="BI94"/>
  <c r="BJ94"/>
  <c r="BK94"/>
  <c r="BL94"/>
  <c r="BM94"/>
  <c r="BN94"/>
  <c r="BO94"/>
  <c r="BP94"/>
  <c r="BQ94"/>
  <c r="BR94"/>
  <c r="BS94"/>
  <c r="BT94"/>
  <c r="BU94"/>
  <c r="BV94"/>
  <c r="CA94"/>
  <c r="CB94"/>
  <c r="G95"/>
  <c r="T95" s="1"/>
  <c r="I95"/>
  <c r="BY95" s="1"/>
  <c r="K95"/>
  <c r="V95" s="1"/>
  <c r="M95"/>
  <c r="CA95" s="1"/>
  <c r="O95"/>
  <c r="CB95" s="1"/>
  <c r="Q95"/>
  <c r="CC95" s="1"/>
  <c r="R95"/>
  <c r="W95"/>
  <c r="X95"/>
  <c r="Z95"/>
  <c r="AU95"/>
  <c r="AV95"/>
  <c r="AW95"/>
  <c r="AX95"/>
  <c r="AY95"/>
  <c r="AZ95"/>
  <c r="BB95"/>
  <c r="BA95" s="1"/>
  <c r="BC95"/>
  <c r="BD95"/>
  <c r="BE95"/>
  <c r="BF95"/>
  <c r="BG95"/>
  <c r="BH95"/>
  <c r="BI95"/>
  <c r="BJ95"/>
  <c r="BK95"/>
  <c r="BL95"/>
  <c r="BM95"/>
  <c r="BN95"/>
  <c r="BO95"/>
  <c r="BP95"/>
  <c r="BQ95"/>
  <c r="BR95"/>
  <c r="BS95"/>
  <c r="BT95"/>
  <c r="BU95"/>
  <c r="BV95"/>
  <c r="G96"/>
  <c r="T96" s="1"/>
  <c r="I96"/>
  <c r="BY96" s="1"/>
  <c r="K96"/>
  <c r="V96" s="1"/>
  <c r="M96"/>
  <c r="CA96" s="1"/>
  <c r="O96"/>
  <c r="Q96"/>
  <c r="CC96" s="1"/>
  <c r="R96"/>
  <c r="Y96"/>
  <c r="Z96"/>
  <c r="AU96"/>
  <c r="AV96"/>
  <c r="AW96"/>
  <c r="AX96"/>
  <c r="AY96"/>
  <c r="AZ96"/>
  <c r="BA96"/>
  <c r="BB96"/>
  <c r="BC96"/>
  <c r="BD96"/>
  <c r="BE96"/>
  <c r="BF96"/>
  <c r="BG96"/>
  <c r="BH96"/>
  <c r="BI96"/>
  <c r="BJ96"/>
  <c r="BK96"/>
  <c r="BL96"/>
  <c r="BM96"/>
  <c r="BN96"/>
  <c r="BO96"/>
  <c r="BP96"/>
  <c r="BQ96"/>
  <c r="BR96"/>
  <c r="BS96"/>
  <c r="BT96"/>
  <c r="BU96"/>
  <c r="BV96"/>
  <c r="G97"/>
  <c r="I97"/>
  <c r="BY97" s="1"/>
  <c r="K97"/>
  <c r="V97" s="1"/>
  <c r="M97"/>
  <c r="W97" s="1"/>
  <c r="O97"/>
  <c r="Q97"/>
  <c r="CC97" s="1"/>
  <c r="R97"/>
  <c r="T97"/>
  <c r="X97"/>
  <c r="Z97"/>
  <c r="AU97"/>
  <c r="AV97"/>
  <c r="AW97"/>
  <c r="AX97"/>
  <c r="AY97"/>
  <c r="AZ97"/>
  <c r="BB97"/>
  <c r="BA97" s="1"/>
  <c r="BC97"/>
  <c r="BD97"/>
  <c r="BE97"/>
  <c r="BF97"/>
  <c r="BG97"/>
  <c r="BH97"/>
  <c r="BI97"/>
  <c r="BJ97"/>
  <c r="BK97"/>
  <c r="BL97"/>
  <c r="BM97"/>
  <c r="BN97"/>
  <c r="BO97"/>
  <c r="BP97"/>
  <c r="BQ97"/>
  <c r="BR97"/>
  <c r="BS97"/>
  <c r="BT97"/>
  <c r="BU97"/>
  <c r="BV97"/>
  <c r="BZ97"/>
  <c r="CB97"/>
  <c r="G98"/>
  <c r="T98" s="1"/>
  <c r="I98"/>
  <c r="BY98" s="1"/>
  <c r="K98"/>
  <c r="V98" s="1"/>
  <c r="M98"/>
  <c r="CA98" s="1"/>
  <c r="O98"/>
  <c r="CB98" s="1"/>
  <c r="Q98"/>
  <c r="CC98" s="1"/>
  <c r="R98"/>
  <c r="U98"/>
  <c r="Y98"/>
  <c r="Z98"/>
  <c r="AU98"/>
  <c r="AV98"/>
  <c r="AW98"/>
  <c r="AX98"/>
  <c r="AY98"/>
  <c r="AZ98"/>
  <c r="BA98"/>
  <c r="BB98"/>
  <c r="BC98"/>
  <c r="BD98"/>
  <c r="BE98"/>
  <c r="BF98"/>
  <c r="BG98"/>
  <c r="BH98"/>
  <c r="BI98"/>
  <c r="BJ98"/>
  <c r="BK98"/>
  <c r="BL98"/>
  <c r="BM98"/>
  <c r="BN98"/>
  <c r="BO98"/>
  <c r="BP98"/>
  <c r="BQ98"/>
  <c r="BR98"/>
  <c r="BS98"/>
  <c r="BT98"/>
  <c r="BU98"/>
  <c r="BV98"/>
  <c r="G99"/>
  <c r="T99" s="1"/>
  <c r="I99"/>
  <c r="BY99" s="1"/>
  <c r="K99"/>
  <c r="V99" s="1"/>
  <c r="M99"/>
  <c r="W99" s="1"/>
  <c r="O99"/>
  <c r="CB99" s="1"/>
  <c r="Q99"/>
  <c r="CC99" s="1"/>
  <c r="R99"/>
  <c r="Z99"/>
  <c r="AU99"/>
  <c r="AV99"/>
  <c r="AW99"/>
  <c r="AX99"/>
  <c r="AY99"/>
  <c r="AZ99"/>
  <c r="BB99"/>
  <c r="BA99" s="1"/>
  <c r="BC99"/>
  <c r="BD99"/>
  <c r="BE99"/>
  <c r="BF99"/>
  <c r="BG99"/>
  <c r="BH99"/>
  <c r="BI99"/>
  <c r="BJ99"/>
  <c r="BK99"/>
  <c r="BL99"/>
  <c r="BM99"/>
  <c r="BN99"/>
  <c r="BO99"/>
  <c r="BP99"/>
  <c r="BQ99"/>
  <c r="BR99"/>
  <c r="BS99"/>
  <c r="BT99"/>
  <c r="BU99"/>
  <c r="BV99"/>
  <c r="G100"/>
  <c r="T100" s="1"/>
  <c r="I100"/>
  <c r="BY100" s="1"/>
  <c r="K100"/>
  <c r="V100" s="1"/>
  <c r="M100"/>
  <c r="CA100" s="1"/>
  <c r="O100"/>
  <c r="CB100" s="1"/>
  <c r="Q100"/>
  <c r="CC100" s="1"/>
  <c r="R100"/>
  <c r="W100"/>
  <c r="Z100"/>
  <c r="AU100"/>
  <c r="AV100"/>
  <c r="AW100"/>
  <c r="AX100"/>
  <c r="AY100"/>
  <c r="AZ100"/>
  <c r="BA100"/>
  <c r="BB100"/>
  <c r="BC100"/>
  <c r="BD100"/>
  <c r="BE100"/>
  <c r="BF100"/>
  <c r="BG100"/>
  <c r="BH100"/>
  <c r="BI100"/>
  <c r="BJ100"/>
  <c r="BK100"/>
  <c r="BL100"/>
  <c r="BM100"/>
  <c r="BN100"/>
  <c r="BO100"/>
  <c r="BP100"/>
  <c r="BQ100"/>
  <c r="BR100"/>
  <c r="BS100"/>
  <c r="BT100"/>
  <c r="BU100"/>
  <c r="BV100"/>
  <c r="BZ100"/>
  <c r="G101"/>
  <c r="T101" s="1"/>
  <c r="I101"/>
  <c r="BY101" s="1"/>
  <c r="K101"/>
  <c r="M101"/>
  <c r="O101"/>
  <c r="X101" s="1"/>
  <c r="Q101"/>
  <c r="CC101" s="1"/>
  <c r="R101"/>
  <c r="V101"/>
  <c r="Z101"/>
  <c r="AU101"/>
  <c r="AV101"/>
  <c r="AW101"/>
  <c r="AX101"/>
  <c r="AY101"/>
  <c r="AZ101"/>
  <c r="BB101"/>
  <c r="BA101" s="1"/>
  <c r="BC101"/>
  <c r="BD101"/>
  <c r="BE101"/>
  <c r="BF101"/>
  <c r="BG101"/>
  <c r="BH101"/>
  <c r="BI101"/>
  <c r="BJ101"/>
  <c r="BK101"/>
  <c r="BL101"/>
  <c r="BM101"/>
  <c r="BN101"/>
  <c r="BO101"/>
  <c r="BP101"/>
  <c r="BQ101"/>
  <c r="BR101"/>
  <c r="BS101"/>
  <c r="BT101"/>
  <c r="BU101"/>
  <c r="BV101"/>
  <c r="BZ101"/>
  <c r="G102"/>
  <c r="T102" s="1"/>
  <c r="I102"/>
  <c r="BY102" s="1"/>
  <c r="K102"/>
  <c r="BZ102" s="1"/>
  <c r="M102"/>
  <c r="CA102" s="1"/>
  <c r="O102"/>
  <c r="CB102" s="1"/>
  <c r="Q102"/>
  <c r="CC102" s="1"/>
  <c r="R102"/>
  <c r="S102" s="1"/>
  <c r="W102"/>
  <c r="Z102"/>
  <c r="AU102"/>
  <c r="AV102"/>
  <c r="AW102"/>
  <c r="AX102"/>
  <c r="AY102"/>
  <c r="AZ102"/>
  <c r="BA102"/>
  <c r="BB102"/>
  <c r="BC102"/>
  <c r="BD102"/>
  <c r="BE102"/>
  <c r="BF102"/>
  <c r="BG102"/>
  <c r="BH102"/>
  <c r="BI102"/>
  <c r="BJ102"/>
  <c r="BK102"/>
  <c r="BL102"/>
  <c r="BM102"/>
  <c r="BN102"/>
  <c r="BO102"/>
  <c r="BP102"/>
  <c r="BQ102"/>
  <c r="BR102"/>
  <c r="BS102"/>
  <c r="BT102"/>
  <c r="BU102"/>
  <c r="BV102"/>
  <c r="BX102"/>
  <c r="I103"/>
  <c r="BY103" s="1"/>
  <c r="K103"/>
  <c r="BZ103" s="1"/>
  <c r="M103"/>
  <c r="CA103" s="1"/>
  <c r="O103"/>
  <c r="Q103"/>
  <c r="CC103" s="1"/>
  <c r="R103"/>
  <c r="AU103"/>
  <c r="AV103"/>
  <c r="AW103"/>
  <c r="AX103"/>
  <c r="AY103"/>
  <c r="AZ103"/>
  <c r="BB103"/>
  <c r="BA103" s="1"/>
  <c r="BX103"/>
  <c r="CB103"/>
  <c r="G104"/>
  <c r="I104"/>
  <c r="BY104" s="1"/>
  <c r="K104"/>
  <c r="BZ104" s="1"/>
  <c r="M104"/>
  <c r="CA104" s="1"/>
  <c r="O104"/>
  <c r="Q104"/>
  <c r="CC104" s="1"/>
  <c r="R104"/>
  <c r="S104"/>
  <c r="T104"/>
  <c r="U104"/>
  <c r="V104"/>
  <c r="W104"/>
  <c r="X104"/>
  <c r="Y104"/>
  <c r="Z104"/>
  <c r="AU104"/>
  <c r="AV104"/>
  <c r="AW104"/>
  <c r="AX104"/>
  <c r="AY104"/>
  <c r="AZ104"/>
  <c r="BA104"/>
  <c r="BB104"/>
  <c r="BC104"/>
  <c r="BD104"/>
  <c r="BE104"/>
  <c r="BF104"/>
  <c r="BG104"/>
  <c r="BH104"/>
  <c r="BI104"/>
  <c r="BJ104"/>
  <c r="BK104"/>
  <c r="BL104"/>
  <c r="BM104"/>
  <c r="BN104"/>
  <c r="BO104"/>
  <c r="BP104"/>
  <c r="BQ104"/>
  <c r="BR104"/>
  <c r="BS104"/>
  <c r="BT104"/>
  <c r="BU104"/>
  <c r="BV104"/>
  <c r="BX104"/>
  <c r="CB104"/>
  <c r="G105"/>
  <c r="T105" s="1"/>
  <c r="I105"/>
  <c r="BY105" s="1"/>
  <c r="K105"/>
  <c r="BZ105" s="1"/>
  <c r="M105"/>
  <c r="O105"/>
  <c r="CB105" s="1"/>
  <c r="Q105"/>
  <c r="CC105" s="1"/>
  <c r="R105"/>
  <c r="S105" s="1"/>
  <c r="U105"/>
  <c r="V105"/>
  <c r="W105"/>
  <c r="Y105"/>
  <c r="Z105"/>
  <c r="AU105"/>
  <c r="AV105"/>
  <c r="AW105"/>
  <c r="AX105"/>
  <c r="AY105"/>
  <c r="AZ105"/>
  <c r="BB105"/>
  <c r="BA105" s="1"/>
  <c r="BC105"/>
  <c r="BD105"/>
  <c r="BE105"/>
  <c r="BF105"/>
  <c r="BG105"/>
  <c r="BH105"/>
  <c r="BI105"/>
  <c r="BJ105"/>
  <c r="BK105"/>
  <c r="BL105"/>
  <c r="BM105"/>
  <c r="BN105"/>
  <c r="BO105"/>
  <c r="BP105"/>
  <c r="BQ105"/>
  <c r="BR105"/>
  <c r="BS105"/>
  <c r="BT105"/>
  <c r="BU105"/>
  <c r="BV105"/>
  <c r="CA105"/>
  <c r="G106"/>
  <c r="I106"/>
  <c r="BY106" s="1"/>
  <c r="K106"/>
  <c r="BZ106" s="1"/>
  <c r="M106"/>
  <c r="CA106" s="1"/>
  <c r="O106"/>
  <c r="Q106"/>
  <c r="CC106" s="1"/>
  <c r="R106"/>
  <c r="T106"/>
  <c r="U106"/>
  <c r="W106"/>
  <c r="X106"/>
  <c r="Y106"/>
  <c r="Z106"/>
  <c r="AU106"/>
  <c r="AV106"/>
  <c r="AW106"/>
  <c r="AX106"/>
  <c r="AY106"/>
  <c r="AZ106"/>
  <c r="BB106"/>
  <c r="BA106" s="1"/>
  <c r="BC106"/>
  <c r="BD106"/>
  <c r="BE106"/>
  <c r="BF106"/>
  <c r="BG106"/>
  <c r="BH106"/>
  <c r="BI106"/>
  <c r="BJ106"/>
  <c r="BK106"/>
  <c r="BL106"/>
  <c r="BM106"/>
  <c r="BN106"/>
  <c r="BO106"/>
  <c r="BP106"/>
  <c r="BQ106"/>
  <c r="BR106"/>
  <c r="BS106"/>
  <c r="BT106"/>
  <c r="BU106"/>
  <c r="BV106"/>
  <c r="CB106"/>
  <c r="I107"/>
  <c r="BY107" s="1"/>
  <c r="K107"/>
  <c r="BZ107" s="1"/>
  <c r="M107"/>
  <c r="CA107" s="1"/>
  <c r="O107"/>
  <c r="Q107"/>
  <c r="CC107" s="1"/>
  <c r="R107"/>
  <c r="AU107"/>
  <c r="AV107"/>
  <c r="AW107"/>
  <c r="AX107"/>
  <c r="AY107"/>
  <c r="AZ107"/>
  <c r="BA107"/>
  <c r="BB107"/>
  <c r="BX107"/>
  <c r="CB107"/>
  <c r="G108"/>
  <c r="I108"/>
  <c r="BY108" s="1"/>
  <c r="K108"/>
  <c r="BZ108" s="1"/>
  <c r="M108"/>
  <c r="CA108" s="1"/>
  <c r="O108"/>
  <c r="Q108"/>
  <c r="CC108" s="1"/>
  <c r="R108"/>
  <c r="S108"/>
  <c r="T108"/>
  <c r="U108"/>
  <c r="V108"/>
  <c r="W108"/>
  <c r="X108"/>
  <c r="Y108"/>
  <c r="Z108"/>
  <c r="AU108"/>
  <c r="AV108"/>
  <c r="AW108"/>
  <c r="AX108"/>
  <c r="AY108"/>
  <c r="AZ108"/>
  <c r="BA108"/>
  <c r="BB108"/>
  <c r="BC108"/>
  <c r="BD108"/>
  <c r="BE108"/>
  <c r="BF108"/>
  <c r="BG108"/>
  <c r="BH108"/>
  <c r="BI108"/>
  <c r="BJ108"/>
  <c r="BK108"/>
  <c r="BL108"/>
  <c r="BM108"/>
  <c r="BN108"/>
  <c r="BO108"/>
  <c r="BP108"/>
  <c r="BQ108"/>
  <c r="BR108"/>
  <c r="BS108"/>
  <c r="BT108"/>
  <c r="BU108"/>
  <c r="BV108"/>
  <c r="BX108"/>
  <c r="CB108"/>
  <c r="G109"/>
  <c r="I109"/>
  <c r="BY109" s="1"/>
  <c r="K109"/>
  <c r="BZ109" s="1"/>
  <c r="M109"/>
  <c r="CA109" s="1"/>
  <c r="O109"/>
  <c r="CB109" s="1"/>
  <c r="Q109"/>
  <c r="CC109" s="1"/>
  <c r="R109"/>
  <c r="T109"/>
  <c r="U109"/>
  <c r="W109"/>
  <c r="X109"/>
  <c r="Y109"/>
  <c r="Z109"/>
  <c r="AU109"/>
  <c r="AV109"/>
  <c r="AW109"/>
  <c r="AX109"/>
  <c r="AY109"/>
  <c r="AZ109"/>
  <c r="BB109"/>
  <c r="BA109" s="1"/>
  <c r="BC109"/>
  <c r="BD109"/>
  <c r="BE109"/>
  <c r="BF109"/>
  <c r="BG109"/>
  <c r="BH109"/>
  <c r="BI109"/>
  <c r="BJ109"/>
  <c r="BK109"/>
  <c r="BL109"/>
  <c r="BM109"/>
  <c r="BN109"/>
  <c r="BO109"/>
  <c r="BP109"/>
  <c r="BQ109"/>
  <c r="BR109"/>
  <c r="BS109"/>
  <c r="BT109"/>
  <c r="BU109"/>
  <c r="BV109"/>
  <c r="G110"/>
  <c r="I110"/>
  <c r="BY110" s="1"/>
  <c r="K110"/>
  <c r="BZ110" s="1"/>
  <c r="M110"/>
  <c r="CA110" s="1"/>
  <c r="O110"/>
  <c r="Q110"/>
  <c r="CC110" s="1"/>
  <c r="R110"/>
  <c r="S110" s="1"/>
  <c r="T110"/>
  <c r="U110"/>
  <c r="V110"/>
  <c r="W110"/>
  <c r="X110"/>
  <c r="Y110"/>
  <c r="Z110"/>
  <c r="AU110"/>
  <c r="AV110"/>
  <c r="AW110"/>
  <c r="AX110"/>
  <c r="AY110"/>
  <c r="AZ110"/>
  <c r="BB110"/>
  <c r="BA110" s="1"/>
  <c r="BC110"/>
  <c r="BD110"/>
  <c r="BE110"/>
  <c r="BF110"/>
  <c r="BG110"/>
  <c r="BH110"/>
  <c r="BI110"/>
  <c r="BJ110"/>
  <c r="BK110"/>
  <c r="BL110"/>
  <c r="BM110"/>
  <c r="BN110"/>
  <c r="BO110"/>
  <c r="BP110"/>
  <c r="BQ110"/>
  <c r="BR110"/>
  <c r="BS110"/>
  <c r="BT110"/>
  <c r="BU110"/>
  <c r="BV110"/>
  <c r="CB110"/>
  <c r="G111"/>
  <c r="I111"/>
  <c r="BY111" s="1"/>
  <c r="K111"/>
  <c r="M111"/>
  <c r="CA111" s="1"/>
  <c r="O111"/>
  <c r="Q111"/>
  <c r="CC111" s="1"/>
  <c r="R111"/>
  <c r="S111"/>
  <c r="T111"/>
  <c r="U111"/>
  <c r="V111"/>
  <c r="W111"/>
  <c r="X111"/>
  <c r="Y111"/>
  <c r="Z111"/>
  <c r="AU111"/>
  <c r="AV111"/>
  <c r="AW111"/>
  <c r="AX111"/>
  <c r="AY111"/>
  <c r="AZ111"/>
  <c r="BA111"/>
  <c r="BB111"/>
  <c r="BC111"/>
  <c r="BD111"/>
  <c r="BE111"/>
  <c r="BF111"/>
  <c r="BG111"/>
  <c r="BH111"/>
  <c r="BI111"/>
  <c r="BJ111"/>
  <c r="BK111"/>
  <c r="BL111"/>
  <c r="BM111"/>
  <c r="BN111"/>
  <c r="BO111"/>
  <c r="BP111"/>
  <c r="BQ111"/>
  <c r="BR111"/>
  <c r="BS111"/>
  <c r="BT111"/>
  <c r="BU111"/>
  <c r="BV111"/>
  <c r="BX111"/>
  <c r="BZ111"/>
  <c r="CB111"/>
  <c r="G112"/>
  <c r="I112"/>
  <c r="BY112" s="1"/>
  <c r="K112"/>
  <c r="BZ112" s="1"/>
  <c r="M112"/>
  <c r="CA112" s="1"/>
  <c r="O112"/>
  <c r="Q112"/>
  <c r="CC112" s="1"/>
  <c r="R112"/>
  <c r="S112"/>
  <c r="T112"/>
  <c r="U112"/>
  <c r="V112"/>
  <c r="W112"/>
  <c r="X112"/>
  <c r="Y112"/>
  <c r="Z112"/>
  <c r="AU112"/>
  <c r="AV112"/>
  <c r="AW112"/>
  <c r="AX112"/>
  <c r="AY112"/>
  <c r="AZ112"/>
  <c r="BA112"/>
  <c r="BB112"/>
  <c r="BC112"/>
  <c r="BD112"/>
  <c r="BE112"/>
  <c r="BF112"/>
  <c r="BG112"/>
  <c r="BH112"/>
  <c r="BI112"/>
  <c r="BJ112"/>
  <c r="BK112"/>
  <c r="BL112"/>
  <c r="BM112"/>
  <c r="BN112"/>
  <c r="BO112"/>
  <c r="BP112"/>
  <c r="BQ112"/>
  <c r="BR112"/>
  <c r="BS112"/>
  <c r="BT112"/>
  <c r="BU112"/>
  <c r="BV112"/>
  <c r="BX112"/>
  <c r="CB112"/>
  <c r="G113"/>
  <c r="T113" s="1"/>
  <c r="I113"/>
  <c r="BY113" s="1"/>
  <c r="K113"/>
  <c r="M113"/>
  <c r="CA113" s="1"/>
  <c r="O113"/>
  <c r="CB113" s="1"/>
  <c r="Q113"/>
  <c r="CC113" s="1"/>
  <c r="R113"/>
  <c r="S113" s="1"/>
  <c r="U113"/>
  <c r="V113"/>
  <c r="W113"/>
  <c r="Y113"/>
  <c r="Z113"/>
  <c r="AU113"/>
  <c r="AV113"/>
  <c r="AW113"/>
  <c r="AX113"/>
  <c r="AY113"/>
  <c r="AZ113"/>
  <c r="BB113"/>
  <c r="BA113" s="1"/>
  <c r="BC113"/>
  <c r="BD113"/>
  <c r="BE113"/>
  <c r="BF113"/>
  <c r="BG113"/>
  <c r="BH113"/>
  <c r="BI113"/>
  <c r="BJ113"/>
  <c r="BK113"/>
  <c r="BL113"/>
  <c r="BM113"/>
  <c r="BN113"/>
  <c r="BO113"/>
  <c r="BP113"/>
  <c r="BQ113"/>
  <c r="BR113"/>
  <c r="BS113"/>
  <c r="BT113"/>
  <c r="BU113"/>
  <c r="BV113"/>
  <c r="BZ113"/>
  <c r="I114"/>
  <c r="BY114" s="1"/>
  <c r="K114"/>
  <c r="BZ114" s="1"/>
  <c r="M114"/>
  <c r="CA114" s="1"/>
  <c r="O114"/>
  <c r="Q114"/>
  <c r="CC114" s="1"/>
  <c r="R114"/>
  <c r="AU114"/>
  <c r="AV114"/>
  <c r="AW114"/>
  <c r="AX114"/>
  <c r="AY114"/>
  <c r="AZ114"/>
  <c r="BB114"/>
  <c r="BA114" s="1"/>
  <c r="CB114"/>
  <c r="G115"/>
  <c r="I115"/>
  <c r="BY115" s="1"/>
  <c r="K115"/>
  <c r="BZ115" s="1"/>
  <c r="M115"/>
  <c r="CA115" s="1"/>
  <c r="O115"/>
  <c r="Q115"/>
  <c r="CC115" s="1"/>
  <c r="R115"/>
  <c r="S115"/>
  <c r="T115"/>
  <c r="U115"/>
  <c r="V115"/>
  <c r="W115"/>
  <c r="X115"/>
  <c r="Y115"/>
  <c r="Z115"/>
  <c r="AU115"/>
  <c r="AV115"/>
  <c r="AW115"/>
  <c r="AX115"/>
  <c r="AY115"/>
  <c r="AZ115"/>
  <c r="BA115"/>
  <c r="BB115"/>
  <c r="BC115"/>
  <c r="BD115"/>
  <c r="BE115"/>
  <c r="BF115"/>
  <c r="BG115"/>
  <c r="BH115"/>
  <c r="BI115"/>
  <c r="BJ115"/>
  <c r="BK115"/>
  <c r="BL115"/>
  <c r="BM115"/>
  <c r="BN115"/>
  <c r="BO115"/>
  <c r="BP115"/>
  <c r="BQ115"/>
  <c r="BR115"/>
  <c r="BS115"/>
  <c r="BT115"/>
  <c r="BU115"/>
  <c r="BV115"/>
  <c r="BX115"/>
  <c r="CB115"/>
  <c r="G116"/>
  <c r="I116"/>
  <c r="BY116" s="1"/>
  <c r="K116"/>
  <c r="BZ116" s="1"/>
  <c r="M116"/>
  <c r="CA116" s="1"/>
  <c r="O116"/>
  <c r="Q116"/>
  <c r="CC116" s="1"/>
  <c r="R116"/>
  <c r="S116"/>
  <c r="T116"/>
  <c r="U116"/>
  <c r="V116"/>
  <c r="W116"/>
  <c r="X116"/>
  <c r="Y116"/>
  <c r="Z116"/>
  <c r="AU116"/>
  <c r="AV116"/>
  <c r="AW116"/>
  <c r="AX116"/>
  <c r="AY116"/>
  <c r="AZ116"/>
  <c r="BA116"/>
  <c r="BB116"/>
  <c r="BC116"/>
  <c r="BD116"/>
  <c r="BE116"/>
  <c r="BF116"/>
  <c r="BG116"/>
  <c r="BH116"/>
  <c r="BI116"/>
  <c r="BJ116"/>
  <c r="BK116"/>
  <c r="BL116"/>
  <c r="BM116"/>
  <c r="BN116"/>
  <c r="BO116"/>
  <c r="BP116"/>
  <c r="BQ116"/>
  <c r="BR116"/>
  <c r="BS116"/>
  <c r="BT116"/>
  <c r="BU116"/>
  <c r="BV116"/>
  <c r="BX116"/>
  <c r="CB116"/>
  <c r="G117"/>
  <c r="I117"/>
  <c r="BY117" s="1"/>
  <c r="K117"/>
  <c r="BZ117" s="1"/>
  <c r="M117"/>
  <c r="CA117" s="1"/>
  <c r="O117"/>
  <c r="CB117" s="1"/>
  <c r="Q117"/>
  <c r="CC117" s="1"/>
  <c r="R117"/>
  <c r="T117"/>
  <c r="U117"/>
  <c r="W117"/>
  <c r="X117"/>
  <c r="Y117"/>
  <c r="Z117"/>
  <c r="AU117"/>
  <c r="AV117"/>
  <c r="AW117"/>
  <c r="AX117"/>
  <c r="AY117"/>
  <c r="AZ117"/>
  <c r="BB117"/>
  <c r="BA117" s="1"/>
  <c r="BC117"/>
  <c r="BD117"/>
  <c r="BE117"/>
  <c r="BF117"/>
  <c r="BG117"/>
  <c r="BH117"/>
  <c r="BI117"/>
  <c r="BJ117"/>
  <c r="BK117"/>
  <c r="BL117"/>
  <c r="BM117"/>
  <c r="BN117"/>
  <c r="BO117"/>
  <c r="BP117"/>
  <c r="BQ117"/>
  <c r="BR117"/>
  <c r="BS117"/>
  <c r="BT117"/>
  <c r="BU117"/>
  <c r="BV117"/>
  <c r="G118"/>
  <c r="I118"/>
  <c r="BY118" s="1"/>
  <c r="K118"/>
  <c r="BZ118" s="1"/>
  <c r="M118"/>
  <c r="CA118" s="1"/>
  <c r="O118"/>
  <c r="Q118"/>
  <c r="CC118" s="1"/>
  <c r="R118"/>
  <c r="S118" s="1"/>
  <c r="T118"/>
  <c r="U118"/>
  <c r="V118"/>
  <c r="W118"/>
  <c r="X118"/>
  <c r="Y118"/>
  <c r="Z118"/>
  <c r="AU118"/>
  <c r="AV118"/>
  <c r="AW118"/>
  <c r="AX118"/>
  <c r="AY118"/>
  <c r="AZ118"/>
  <c r="BB118"/>
  <c r="BA118" s="1"/>
  <c r="BC118"/>
  <c r="BD118"/>
  <c r="BE118"/>
  <c r="BF118"/>
  <c r="BG118"/>
  <c r="BH118"/>
  <c r="BI118"/>
  <c r="BJ118"/>
  <c r="BK118"/>
  <c r="BL118"/>
  <c r="BM118"/>
  <c r="BN118"/>
  <c r="BO118"/>
  <c r="BP118"/>
  <c r="BQ118"/>
  <c r="BR118"/>
  <c r="BS118"/>
  <c r="BT118"/>
  <c r="BU118"/>
  <c r="BV118"/>
  <c r="CB118"/>
  <c r="G119"/>
  <c r="I119"/>
  <c r="BY119" s="1"/>
  <c r="K119"/>
  <c r="M119"/>
  <c r="CA119" s="1"/>
  <c r="O119"/>
  <c r="Q119"/>
  <c r="CC119" s="1"/>
  <c r="R119"/>
  <c r="S119"/>
  <c r="T119"/>
  <c r="U119"/>
  <c r="V119"/>
  <c r="W119"/>
  <c r="X119"/>
  <c r="Y119"/>
  <c r="Z119"/>
  <c r="AU119"/>
  <c r="AV119"/>
  <c r="AW119"/>
  <c r="AX119"/>
  <c r="AY119"/>
  <c r="AZ119"/>
  <c r="BA119"/>
  <c r="BB119"/>
  <c r="BC119"/>
  <c r="BD119"/>
  <c r="BE119"/>
  <c r="BF119"/>
  <c r="BG119"/>
  <c r="BH119"/>
  <c r="BI119"/>
  <c r="BJ119"/>
  <c r="BK119"/>
  <c r="BL119"/>
  <c r="BM119"/>
  <c r="BN119"/>
  <c r="BO119"/>
  <c r="BP119"/>
  <c r="BQ119"/>
  <c r="BR119"/>
  <c r="BS119"/>
  <c r="BT119"/>
  <c r="BU119"/>
  <c r="BV119"/>
  <c r="BX119"/>
  <c r="BZ119"/>
  <c r="CB119"/>
  <c r="G120"/>
  <c r="I120"/>
  <c r="BY120" s="1"/>
  <c r="K120"/>
  <c r="BZ120" s="1"/>
  <c r="M120"/>
  <c r="CA120" s="1"/>
  <c r="O120"/>
  <c r="Q120"/>
  <c r="CC120" s="1"/>
  <c r="R120"/>
  <c r="S120"/>
  <c r="T120"/>
  <c r="U120"/>
  <c r="V120"/>
  <c r="W120"/>
  <c r="X120"/>
  <c r="Y120"/>
  <c r="Z120"/>
  <c r="AU120"/>
  <c r="AV120"/>
  <c r="AW120"/>
  <c r="AX120"/>
  <c r="AY120"/>
  <c r="AZ120"/>
  <c r="BA120"/>
  <c r="BB120"/>
  <c r="BC120"/>
  <c r="BD120"/>
  <c r="BE120"/>
  <c r="BF120"/>
  <c r="BG120"/>
  <c r="BH120"/>
  <c r="BI120"/>
  <c r="BJ120"/>
  <c r="BK120"/>
  <c r="BL120"/>
  <c r="BM120"/>
  <c r="BN120"/>
  <c r="BO120"/>
  <c r="BP120"/>
  <c r="BQ120"/>
  <c r="BR120"/>
  <c r="BS120"/>
  <c r="BT120"/>
  <c r="BU120"/>
  <c r="BV120"/>
  <c r="BX120"/>
  <c r="CB120"/>
  <c r="G121"/>
  <c r="T121" s="1"/>
  <c r="I121"/>
  <c r="BY121" s="1"/>
  <c r="K121"/>
  <c r="M121"/>
  <c r="CA121" s="1"/>
  <c r="O121"/>
  <c r="CB121" s="1"/>
  <c r="Q121"/>
  <c r="CC121" s="1"/>
  <c r="R121"/>
  <c r="S121" s="1"/>
  <c r="U121"/>
  <c r="V121"/>
  <c r="W121"/>
  <c r="Y121"/>
  <c r="Z121"/>
  <c r="AU121"/>
  <c r="AV121"/>
  <c r="AW121"/>
  <c r="AX121"/>
  <c r="AY121"/>
  <c r="AZ121"/>
  <c r="BB121"/>
  <c r="BA121" s="1"/>
  <c r="BC121"/>
  <c r="BD121"/>
  <c r="BE121"/>
  <c r="BF121"/>
  <c r="BG121"/>
  <c r="BH121"/>
  <c r="BI121"/>
  <c r="BJ121"/>
  <c r="BK121"/>
  <c r="BL121"/>
  <c r="BM121"/>
  <c r="BN121"/>
  <c r="BO121"/>
  <c r="BP121"/>
  <c r="BQ121"/>
  <c r="BR121"/>
  <c r="BS121"/>
  <c r="BT121"/>
  <c r="BU121"/>
  <c r="BV121"/>
  <c r="BZ121"/>
  <c r="G122"/>
  <c r="I122"/>
  <c r="BY122" s="1"/>
  <c r="K122"/>
  <c r="BZ122" s="1"/>
  <c r="M122"/>
  <c r="CA122" s="1"/>
  <c r="O122"/>
  <c r="Q122"/>
  <c r="CC122" s="1"/>
  <c r="R122"/>
  <c r="T122"/>
  <c r="U122"/>
  <c r="W122"/>
  <c r="X122"/>
  <c r="Y122"/>
  <c r="Z122"/>
  <c r="AU122"/>
  <c r="AV122"/>
  <c r="AW122"/>
  <c r="AX122"/>
  <c r="AY122"/>
  <c r="AZ122"/>
  <c r="BB122"/>
  <c r="BA122" s="1"/>
  <c r="BC122"/>
  <c r="BD122"/>
  <c r="BE122"/>
  <c r="BF122"/>
  <c r="BG122"/>
  <c r="BH122"/>
  <c r="BI122"/>
  <c r="BJ122"/>
  <c r="BK122"/>
  <c r="BL122"/>
  <c r="BM122"/>
  <c r="BN122"/>
  <c r="BO122"/>
  <c r="BP122"/>
  <c r="BQ122"/>
  <c r="BR122"/>
  <c r="BS122"/>
  <c r="BT122"/>
  <c r="BU122"/>
  <c r="BV122"/>
  <c r="CB122"/>
  <c r="G123"/>
  <c r="I123"/>
  <c r="BY123" s="1"/>
  <c r="K123"/>
  <c r="BZ123" s="1"/>
  <c r="M123"/>
  <c r="CA123" s="1"/>
  <c r="O123"/>
  <c r="Q123"/>
  <c r="CC123" s="1"/>
  <c r="R123"/>
  <c r="S123"/>
  <c r="T123"/>
  <c r="U123"/>
  <c r="V123"/>
  <c r="W123"/>
  <c r="X123"/>
  <c r="Y123"/>
  <c r="Z123"/>
  <c r="AU123"/>
  <c r="AV123"/>
  <c r="AW123"/>
  <c r="AX123"/>
  <c r="AY123"/>
  <c r="AZ123"/>
  <c r="BA123"/>
  <c r="BB123"/>
  <c r="BC123"/>
  <c r="BD123"/>
  <c r="BE123"/>
  <c r="BF123"/>
  <c r="BG123"/>
  <c r="BH123"/>
  <c r="BI123"/>
  <c r="BJ123"/>
  <c r="BK123"/>
  <c r="BL123"/>
  <c r="BM123"/>
  <c r="BN123"/>
  <c r="BO123"/>
  <c r="BP123"/>
  <c r="BQ123"/>
  <c r="BR123"/>
  <c r="BS123"/>
  <c r="BT123"/>
  <c r="BU123"/>
  <c r="BV123"/>
  <c r="BX123"/>
  <c r="CB123"/>
  <c r="G124"/>
  <c r="I124"/>
  <c r="BY124" s="1"/>
  <c r="K124"/>
  <c r="BZ124" s="1"/>
  <c r="M124"/>
  <c r="CA124" s="1"/>
  <c r="O124"/>
  <c r="Q124"/>
  <c r="CC124" s="1"/>
  <c r="R124"/>
  <c r="S124"/>
  <c r="T124"/>
  <c r="U124"/>
  <c r="V124"/>
  <c r="W124"/>
  <c r="X124"/>
  <c r="Y124"/>
  <c r="Z124"/>
  <c r="AU124"/>
  <c r="AV124"/>
  <c r="AW124"/>
  <c r="AX124"/>
  <c r="AY124"/>
  <c r="AZ124"/>
  <c r="BA124"/>
  <c r="BB124"/>
  <c r="BC124"/>
  <c r="BD124"/>
  <c r="BE124"/>
  <c r="BF124"/>
  <c r="BG124"/>
  <c r="BH124"/>
  <c r="BI124"/>
  <c r="BJ124"/>
  <c r="BK124"/>
  <c r="BL124"/>
  <c r="BM124"/>
  <c r="BN124"/>
  <c r="BO124"/>
  <c r="BP124"/>
  <c r="BQ124"/>
  <c r="BR124"/>
  <c r="BS124"/>
  <c r="BT124"/>
  <c r="BU124"/>
  <c r="BV124"/>
  <c r="BX124"/>
  <c r="CB124"/>
  <c r="G125"/>
  <c r="I125"/>
  <c r="BY125" s="1"/>
  <c r="K125"/>
  <c r="BZ125" s="1"/>
  <c r="M125"/>
  <c r="CA125" s="1"/>
  <c r="O125"/>
  <c r="CB125" s="1"/>
  <c r="Q125"/>
  <c r="CC125" s="1"/>
  <c r="R125"/>
  <c r="T125"/>
  <c r="U125"/>
  <c r="W125"/>
  <c r="X125"/>
  <c r="Y125"/>
  <c r="Z125"/>
  <c r="AU125"/>
  <c r="AV125"/>
  <c r="AW125"/>
  <c r="AX125"/>
  <c r="AY125"/>
  <c r="AZ125"/>
  <c r="BB125"/>
  <c r="BA125" s="1"/>
  <c r="BC125"/>
  <c r="BD125"/>
  <c r="BE125"/>
  <c r="BF125"/>
  <c r="BG125"/>
  <c r="BH125"/>
  <c r="BI125"/>
  <c r="BJ125"/>
  <c r="BK125"/>
  <c r="BL125"/>
  <c r="BM125"/>
  <c r="BN125"/>
  <c r="BO125"/>
  <c r="BP125"/>
  <c r="BQ125"/>
  <c r="BR125"/>
  <c r="BS125"/>
  <c r="BT125"/>
  <c r="BU125"/>
  <c r="BV125"/>
  <c r="G126"/>
  <c r="I126"/>
  <c r="BY126" s="1"/>
  <c r="K126"/>
  <c r="BZ126" s="1"/>
  <c r="M126"/>
  <c r="CA126" s="1"/>
  <c r="O126"/>
  <c r="Q126"/>
  <c r="CC126" s="1"/>
  <c r="R126"/>
  <c r="S126" s="1"/>
  <c r="T126"/>
  <c r="U126"/>
  <c r="V126"/>
  <c r="W126"/>
  <c r="X126"/>
  <c r="Y126"/>
  <c r="Z126"/>
  <c r="AU126"/>
  <c r="AV126"/>
  <c r="AW126"/>
  <c r="AX126"/>
  <c r="AY126"/>
  <c r="AZ126"/>
  <c r="BB126"/>
  <c r="BA126" s="1"/>
  <c r="BC126"/>
  <c r="BD126"/>
  <c r="BE126"/>
  <c r="BF126"/>
  <c r="BG126"/>
  <c r="BH126"/>
  <c r="BI126"/>
  <c r="BJ126"/>
  <c r="BK126"/>
  <c r="BL126"/>
  <c r="BM126"/>
  <c r="BN126"/>
  <c r="BO126"/>
  <c r="BP126"/>
  <c r="BQ126"/>
  <c r="BR126"/>
  <c r="BS126"/>
  <c r="BT126"/>
  <c r="BU126"/>
  <c r="BV126"/>
  <c r="CB126"/>
  <c r="I127"/>
  <c r="BY127" s="1"/>
  <c r="K127"/>
  <c r="M127"/>
  <c r="CA127" s="1"/>
  <c r="O127"/>
  <c r="Q127"/>
  <c r="CC127" s="1"/>
  <c r="R127"/>
  <c r="AU127"/>
  <c r="AV127"/>
  <c r="AW127"/>
  <c r="AX127"/>
  <c r="AY127"/>
  <c r="AZ127"/>
  <c r="BA127"/>
  <c r="BB127"/>
  <c r="BX127"/>
  <c r="BZ127"/>
  <c r="CB127"/>
  <c r="G128"/>
  <c r="I128"/>
  <c r="BY128" s="1"/>
  <c r="K128"/>
  <c r="BZ128" s="1"/>
  <c r="M128"/>
  <c r="CA128" s="1"/>
  <c r="O128"/>
  <c r="Q128"/>
  <c r="CC128" s="1"/>
  <c r="R128"/>
  <c r="S128"/>
  <c r="T128"/>
  <c r="U128"/>
  <c r="V128"/>
  <c r="W128"/>
  <c r="X128"/>
  <c r="Y128"/>
  <c r="Z128"/>
  <c r="AU128"/>
  <c r="AV128"/>
  <c r="AW128"/>
  <c r="AX128"/>
  <c r="AY128"/>
  <c r="AZ128"/>
  <c r="BA128"/>
  <c r="BB128"/>
  <c r="BC128"/>
  <c r="BD128"/>
  <c r="BE128"/>
  <c r="BF128"/>
  <c r="BG128"/>
  <c r="BH128"/>
  <c r="BI128"/>
  <c r="BJ128"/>
  <c r="BK128"/>
  <c r="BL128"/>
  <c r="BM128"/>
  <c r="BN128"/>
  <c r="BO128"/>
  <c r="BP128"/>
  <c r="BQ128"/>
  <c r="BR128"/>
  <c r="BS128"/>
  <c r="BT128"/>
  <c r="BU128"/>
  <c r="BV128"/>
  <c r="BX128"/>
  <c r="CB128"/>
  <c r="G129"/>
  <c r="T129" s="1"/>
  <c r="I129"/>
  <c r="BY129" s="1"/>
  <c r="K129"/>
  <c r="M129"/>
  <c r="CA129" s="1"/>
  <c r="O129"/>
  <c r="CB129" s="1"/>
  <c r="Q129"/>
  <c r="CC129" s="1"/>
  <c r="R129"/>
  <c r="S129" s="1"/>
  <c r="U129"/>
  <c r="V129"/>
  <c r="W129"/>
  <c r="Y129"/>
  <c r="Z129"/>
  <c r="AU129"/>
  <c r="AV129"/>
  <c r="AW129"/>
  <c r="AX129"/>
  <c r="AY129"/>
  <c r="AZ129"/>
  <c r="BB129"/>
  <c r="BA129" s="1"/>
  <c r="BC129"/>
  <c r="BD129"/>
  <c r="BE129"/>
  <c r="BF129"/>
  <c r="BG129"/>
  <c r="BH129"/>
  <c r="BI129"/>
  <c r="BJ129"/>
  <c r="BK129"/>
  <c r="BL129"/>
  <c r="BM129"/>
  <c r="BN129"/>
  <c r="BO129"/>
  <c r="BP129"/>
  <c r="BQ129"/>
  <c r="BR129"/>
  <c r="BS129"/>
  <c r="BT129"/>
  <c r="BU129"/>
  <c r="BV129"/>
  <c r="BZ129"/>
  <c r="G130"/>
  <c r="I130"/>
  <c r="BY130" s="1"/>
  <c r="K130"/>
  <c r="BZ130" s="1"/>
  <c r="M130"/>
  <c r="CA130" s="1"/>
  <c r="O130"/>
  <c r="Q130"/>
  <c r="CC130" s="1"/>
  <c r="R130"/>
  <c r="T130"/>
  <c r="U130"/>
  <c r="W130"/>
  <c r="X130"/>
  <c r="Y130"/>
  <c r="Z130"/>
  <c r="AU130"/>
  <c r="AV130"/>
  <c r="AW130"/>
  <c r="AX130"/>
  <c r="AY130"/>
  <c r="AZ130"/>
  <c r="BB130"/>
  <c r="BA130" s="1"/>
  <c r="BC130"/>
  <c r="BD130"/>
  <c r="BE130"/>
  <c r="BF130"/>
  <c r="BG130"/>
  <c r="BH130"/>
  <c r="BI130"/>
  <c r="BJ130"/>
  <c r="BK130"/>
  <c r="BL130"/>
  <c r="BM130"/>
  <c r="BN130"/>
  <c r="BO130"/>
  <c r="BP130"/>
  <c r="BQ130"/>
  <c r="BR130"/>
  <c r="BS130"/>
  <c r="BT130"/>
  <c r="BU130"/>
  <c r="BV130"/>
  <c r="CB130"/>
  <c r="G131"/>
  <c r="I131"/>
  <c r="BY131" s="1"/>
  <c r="K131"/>
  <c r="BZ131" s="1"/>
  <c r="M131"/>
  <c r="CA131" s="1"/>
  <c r="O131"/>
  <c r="Q131"/>
  <c r="CC131" s="1"/>
  <c r="R131"/>
  <c r="S131"/>
  <c r="T131"/>
  <c r="U131"/>
  <c r="V131"/>
  <c r="W131"/>
  <c r="X131"/>
  <c r="Y131"/>
  <c r="Z131"/>
  <c r="AU131"/>
  <c r="AV131"/>
  <c r="AW131"/>
  <c r="AX131"/>
  <c r="AY131"/>
  <c r="AZ131"/>
  <c r="BA131"/>
  <c r="BB131"/>
  <c r="BC131"/>
  <c r="BD131"/>
  <c r="BE131"/>
  <c r="BF131"/>
  <c r="BG131"/>
  <c r="BH131"/>
  <c r="BI131"/>
  <c r="BJ131"/>
  <c r="BK131"/>
  <c r="BL131"/>
  <c r="BM131"/>
  <c r="BN131"/>
  <c r="BO131"/>
  <c r="BP131"/>
  <c r="BQ131"/>
  <c r="BR131"/>
  <c r="BS131"/>
  <c r="BT131"/>
  <c r="BU131"/>
  <c r="BV131"/>
  <c r="BX131"/>
  <c r="CB131"/>
  <c r="G132"/>
  <c r="I132"/>
  <c r="BY132" s="1"/>
  <c r="K132"/>
  <c r="BZ132" s="1"/>
  <c r="M132"/>
  <c r="CA132" s="1"/>
  <c r="O132"/>
  <c r="Q132"/>
  <c r="CC132" s="1"/>
  <c r="R132"/>
  <c r="S132"/>
  <c r="T132"/>
  <c r="U132"/>
  <c r="V132"/>
  <c r="W132"/>
  <c r="X132"/>
  <c r="Y132"/>
  <c r="Z132"/>
  <c r="AU132"/>
  <c r="AV132"/>
  <c r="AW132"/>
  <c r="AX132"/>
  <c r="AY132"/>
  <c r="AZ132"/>
  <c r="BA132"/>
  <c r="BB132"/>
  <c r="BC132"/>
  <c r="BD132"/>
  <c r="BE132"/>
  <c r="BF132"/>
  <c r="BG132"/>
  <c r="BH132"/>
  <c r="BI132"/>
  <c r="BJ132"/>
  <c r="BK132"/>
  <c r="BL132"/>
  <c r="BM132"/>
  <c r="BN132"/>
  <c r="BO132"/>
  <c r="BP132"/>
  <c r="BQ132"/>
  <c r="BR132"/>
  <c r="BS132"/>
  <c r="BT132"/>
  <c r="BU132"/>
  <c r="BV132"/>
  <c r="BX132"/>
  <c r="CB132"/>
  <c r="G133"/>
  <c r="I133"/>
  <c r="BY133" s="1"/>
  <c r="K133"/>
  <c r="BZ133" s="1"/>
  <c r="M133"/>
  <c r="CA133" s="1"/>
  <c r="O133"/>
  <c r="CB133" s="1"/>
  <c r="Q133"/>
  <c r="CC133" s="1"/>
  <c r="R133"/>
  <c r="T133"/>
  <c r="U133"/>
  <c r="W133"/>
  <c r="X133"/>
  <c r="Y133"/>
  <c r="Z133"/>
  <c r="AU133"/>
  <c r="AV133"/>
  <c r="AW133"/>
  <c r="AX133"/>
  <c r="AY133"/>
  <c r="AZ133"/>
  <c r="BB133"/>
  <c r="BA133" s="1"/>
  <c r="BC133"/>
  <c r="BD133"/>
  <c r="BE133"/>
  <c r="BF133"/>
  <c r="BG133"/>
  <c r="BH133"/>
  <c r="BI133"/>
  <c r="BJ133"/>
  <c r="BK133"/>
  <c r="BL133"/>
  <c r="BM133"/>
  <c r="BN133"/>
  <c r="BO133"/>
  <c r="BP133"/>
  <c r="BQ133"/>
  <c r="BR133"/>
  <c r="BS133"/>
  <c r="BT133"/>
  <c r="BU133"/>
  <c r="BV133"/>
  <c r="G134"/>
  <c r="I134"/>
  <c r="BY134" s="1"/>
  <c r="K134"/>
  <c r="BZ134" s="1"/>
  <c r="M134"/>
  <c r="CA134" s="1"/>
  <c r="O134"/>
  <c r="Q134"/>
  <c r="CC134" s="1"/>
  <c r="R134"/>
  <c r="S134" s="1"/>
  <c r="T134"/>
  <c r="U134"/>
  <c r="V134"/>
  <c r="W134"/>
  <c r="X134"/>
  <c r="Y134"/>
  <c r="Z134"/>
  <c r="AU134"/>
  <c r="AV134"/>
  <c r="AW134"/>
  <c r="AX134"/>
  <c r="AY134"/>
  <c r="AZ134"/>
  <c r="BB134"/>
  <c r="BA134" s="1"/>
  <c r="BC134"/>
  <c r="BD134"/>
  <c r="BE134"/>
  <c r="BF134"/>
  <c r="BG134"/>
  <c r="BH134"/>
  <c r="BI134"/>
  <c r="BJ134"/>
  <c r="BK134"/>
  <c r="BL134"/>
  <c r="BM134"/>
  <c r="BN134"/>
  <c r="BO134"/>
  <c r="BP134"/>
  <c r="BQ134"/>
  <c r="BR134"/>
  <c r="BS134"/>
  <c r="BT134"/>
  <c r="BU134"/>
  <c r="BV134"/>
  <c r="CB134"/>
  <c r="G135"/>
  <c r="I135"/>
  <c r="BY135" s="1"/>
  <c r="K135"/>
  <c r="M135"/>
  <c r="CA135" s="1"/>
  <c r="O135"/>
  <c r="Q135"/>
  <c r="CC135" s="1"/>
  <c r="R135"/>
  <c r="S135"/>
  <c r="T135"/>
  <c r="U135"/>
  <c r="V135"/>
  <c r="W135"/>
  <c r="X135"/>
  <c r="Y135"/>
  <c r="Z135"/>
  <c r="AU135"/>
  <c r="AV135"/>
  <c r="AW135"/>
  <c r="AX135"/>
  <c r="AY135"/>
  <c r="AZ135"/>
  <c r="BA135"/>
  <c r="BB135"/>
  <c r="BC135"/>
  <c r="BD135"/>
  <c r="BE135"/>
  <c r="BF135"/>
  <c r="BG135"/>
  <c r="BH135"/>
  <c r="BI135"/>
  <c r="BJ135"/>
  <c r="BK135"/>
  <c r="BL135"/>
  <c r="BM135"/>
  <c r="BN135"/>
  <c r="BO135"/>
  <c r="BP135"/>
  <c r="BQ135"/>
  <c r="BR135"/>
  <c r="BS135"/>
  <c r="BT135"/>
  <c r="BU135"/>
  <c r="BV135"/>
  <c r="BX135"/>
  <c r="BZ135"/>
  <c r="CB135"/>
  <c r="G136"/>
  <c r="I136"/>
  <c r="BY136" s="1"/>
  <c r="K136"/>
  <c r="BZ136" s="1"/>
  <c r="M136"/>
  <c r="CA136" s="1"/>
  <c r="O136"/>
  <c r="Q136"/>
  <c r="CC136" s="1"/>
  <c r="R136"/>
  <c r="S136"/>
  <c r="T136"/>
  <c r="U136"/>
  <c r="V136"/>
  <c r="W136"/>
  <c r="X136"/>
  <c r="Y136"/>
  <c r="Z136"/>
  <c r="AU136"/>
  <c r="AV136"/>
  <c r="AW136"/>
  <c r="AX136"/>
  <c r="AY136"/>
  <c r="AZ136"/>
  <c r="BA136"/>
  <c r="BB136"/>
  <c r="BC136"/>
  <c r="BD136"/>
  <c r="BE136"/>
  <c r="BF136"/>
  <c r="BG136"/>
  <c r="BH136"/>
  <c r="BI136"/>
  <c r="BJ136"/>
  <c r="BK136"/>
  <c r="BL136"/>
  <c r="BM136"/>
  <c r="BN136"/>
  <c r="BO136"/>
  <c r="BP136"/>
  <c r="BQ136"/>
  <c r="BR136"/>
  <c r="BS136"/>
  <c r="BT136"/>
  <c r="BU136"/>
  <c r="BV136"/>
  <c r="BX136"/>
  <c r="CB136"/>
  <c r="G137"/>
  <c r="T137" s="1"/>
  <c r="I137"/>
  <c r="BY137" s="1"/>
  <c r="K137"/>
  <c r="M137"/>
  <c r="CA137" s="1"/>
  <c r="O137"/>
  <c r="CB137" s="1"/>
  <c r="Q137"/>
  <c r="CC137" s="1"/>
  <c r="R137"/>
  <c r="S137" s="1"/>
  <c r="U137"/>
  <c r="V137"/>
  <c r="W137"/>
  <c r="Y137"/>
  <c r="Z137"/>
  <c r="AU137"/>
  <c r="AV137"/>
  <c r="AW137"/>
  <c r="AX137"/>
  <c r="AY137"/>
  <c r="AZ137"/>
  <c r="BB137"/>
  <c r="BA137" s="1"/>
  <c r="BC137"/>
  <c r="BD137"/>
  <c r="BE137"/>
  <c r="BF137"/>
  <c r="BG137"/>
  <c r="BH137"/>
  <c r="BI137"/>
  <c r="BJ137"/>
  <c r="BK137"/>
  <c r="BL137"/>
  <c r="BM137"/>
  <c r="BN137"/>
  <c r="BO137"/>
  <c r="BP137"/>
  <c r="BQ137"/>
  <c r="BR137"/>
  <c r="BS137"/>
  <c r="BT137"/>
  <c r="BU137"/>
  <c r="BV137"/>
  <c r="BZ137"/>
  <c r="G138"/>
  <c r="I138"/>
  <c r="BY138" s="1"/>
  <c r="K138"/>
  <c r="BZ138" s="1"/>
  <c r="M138"/>
  <c r="CA138" s="1"/>
  <c r="O138"/>
  <c r="Q138"/>
  <c r="CC138" s="1"/>
  <c r="R138"/>
  <c r="T138"/>
  <c r="U138"/>
  <c r="W138"/>
  <c r="X138"/>
  <c r="Y138"/>
  <c r="Z138"/>
  <c r="AU138"/>
  <c r="AV138"/>
  <c r="AW138"/>
  <c r="AX138"/>
  <c r="AY138"/>
  <c r="AZ138"/>
  <c r="BB138"/>
  <c r="BA138" s="1"/>
  <c r="BC138"/>
  <c r="BD138"/>
  <c r="BE138"/>
  <c r="BF138"/>
  <c r="BG138"/>
  <c r="BH138"/>
  <c r="BI138"/>
  <c r="BJ138"/>
  <c r="BK138"/>
  <c r="BL138"/>
  <c r="BM138"/>
  <c r="BN138"/>
  <c r="BO138"/>
  <c r="BP138"/>
  <c r="BQ138"/>
  <c r="BR138"/>
  <c r="BS138"/>
  <c r="BT138"/>
  <c r="BU138"/>
  <c r="BV138"/>
  <c r="CB138"/>
  <c r="G139"/>
  <c r="I139"/>
  <c r="BY139" s="1"/>
  <c r="K139"/>
  <c r="BZ139" s="1"/>
  <c r="M139"/>
  <c r="CA139" s="1"/>
  <c r="O139"/>
  <c r="Q139"/>
  <c r="CC139" s="1"/>
  <c r="R139"/>
  <c r="S139"/>
  <c r="T139"/>
  <c r="U139"/>
  <c r="V139"/>
  <c r="W139"/>
  <c r="X139"/>
  <c r="Y139"/>
  <c r="Z139"/>
  <c r="AU139"/>
  <c r="AV139"/>
  <c r="AW139"/>
  <c r="AX139"/>
  <c r="AY139"/>
  <c r="AZ139"/>
  <c r="BA139"/>
  <c r="BB139"/>
  <c r="BC139"/>
  <c r="BD139"/>
  <c r="BE139"/>
  <c r="BF139"/>
  <c r="BG139"/>
  <c r="BH139"/>
  <c r="BI139"/>
  <c r="BJ139"/>
  <c r="BK139"/>
  <c r="BL139"/>
  <c r="BM139"/>
  <c r="BN139"/>
  <c r="BO139"/>
  <c r="BP139"/>
  <c r="BQ139"/>
  <c r="BR139"/>
  <c r="BS139"/>
  <c r="BT139"/>
  <c r="BU139"/>
  <c r="BV139"/>
  <c r="BX139"/>
  <c r="CB139"/>
  <c r="G140"/>
  <c r="I140"/>
  <c r="BY140" s="1"/>
  <c r="K140"/>
  <c r="BZ140" s="1"/>
  <c r="M140"/>
  <c r="CA140" s="1"/>
  <c r="O140"/>
  <c r="Q140"/>
  <c r="CC140" s="1"/>
  <c r="R140"/>
  <c r="S140"/>
  <c r="T140"/>
  <c r="U140"/>
  <c r="V140"/>
  <c r="W140"/>
  <c r="X140"/>
  <c r="Y140"/>
  <c r="Z140"/>
  <c r="AU140"/>
  <c r="AV140"/>
  <c r="AW140"/>
  <c r="AX140"/>
  <c r="AY140"/>
  <c r="AZ140"/>
  <c r="BA140"/>
  <c r="BB140"/>
  <c r="BC140"/>
  <c r="BD140"/>
  <c r="BE140"/>
  <c r="BF140"/>
  <c r="BG140"/>
  <c r="BH140"/>
  <c r="BI140"/>
  <c r="BJ140"/>
  <c r="BK140"/>
  <c r="BL140"/>
  <c r="BM140"/>
  <c r="BN140"/>
  <c r="BO140"/>
  <c r="BP140"/>
  <c r="BQ140"/>
  <c r="BR140"/>
  <c r="BS140"/>
  <c r="BT140"/>
  <c r="BU140"/>
  <c r="BV140"/>
  <c r="BX140"/>
  <c r="CB140"/>
  <c r="G141"/>
  <c r="I141"/>
  <c r="BY141" s="1"/>
  <c r="K141"/>
  <c r="BZ141" s="1"/>
  <c r="M141"/>
  <c r="CA141" s="1"/>
  <c r="O141"/>
  <c r="CB141" s="1"/>
  <c r="Q141"/>
  <c r="CC141" s="1"/>
  <c r="R141"/>
  <c r="T141"/>
  <c r="U141"/>
  <c r="W141"/>
  <c r="X141"/>
  <c r="Y141"/>
  <c r="Z141"/>
  <c r="AU141"/>
  <c r="AV141"/>
  <c r="AW141"/>
  <c r="AX141"/>
  <c r="AY141"/>
  <c r="AZ141"/>
  <c r="BB141"/>
  <c r="BA141" s="1"/>
  <c r="BC141"/>
  <c r="BD141"/>
  <c r="BE141"/>
  <c r="BF141"/>
  <c r="BG141"/>
  <c r="BH141"/>
  <c r="BI141"/>
  <c r="BJ141"/>
  <c r="BK141"/>
  <c r="BL141"/>
  <c r="BM141"/>
  <c r="BN141"/>
  <c r="BO141"/>
  <c r="BP141"/>
  <c r="BQ141"/>
  <c r="BR141"/>
  <c r="BS141"/>
  <c r="BT141"/>
  <c r="BU141"/>
  <c r="BV141"/>
  <c r="G142"/>
  <c r="I142"/>
  <c r="BY142" s="1"/>
  <c r="K142"/>
  <c r="BZ142" s="1"/>
  <c r="M142"/>
  <c r="CA142" s="1"/>
  <c r="O142"/>
  <c r="Q142"/>
  <c r="CC142" s="1"/>
  <c r="R142"/>
  <c r="S142" s="1"/>
  <c r="T142"/>
  <c r="U142"/>
  <c r="V142"/>
  <c r="W142"/>
  <c r="X142"/>
  <c r="Y142"/>
  <c r="Z142"/>
  <c r="AU142"/>
  <c r="AV142"/>
  <c r="AW142"/>
  <c r="AX142"/>
  <c r="AY142"/>
  <c r="AZ142"/>
  <c r="BB142"/>
  <c r="BA142" s="1"/>
  <c r="BC142"/>
  <c r="BD142"/>
  <c r="BE142"/>
  <c r="BF142"/>
  <c r="BG142"/>
  <c r="BH142"/>
  <c r="BI142"/>
  <c r="BJ142"/>
  <c r="BK142"/>
  <c r="BL142"/>
  <c r="BM142"/>
  <c r="BN142"/>
  <c r="BO142"/>
  <c r="BP142"/>
  <c r="BQ142"/>
  <c r="BR142"/>
  <c r="BS142"/>
  <c r="BT142"/>
  <c r="BU142"/>
  <c r="BV142"/>
  <c r="CB142"/>
  <c r="G143"/>
  <c r="I143"/>
  <c r="BY143" s="1"/>
  <c r="K143"/>
  <c r="M143"/>
  <c r="CA143" s="1"/>
  <c r="O143"/>
  <c r="Q143"/>
  <c r="CC143" s="1"/>
  <c r="R143"/>
  <c r="S143"/>
  <c r="T143"/>
  <c r="U143"/>
  <c r="V143"/>
  <c r="W143"/>
  <c r="X143"/>
  <c r="Y143"/>
  <c r="Z143"/>
  <c r="AU143"/>
  <c r="AV143"/>
  <c r="AW143"/>
  <c r="AX143"/>
  <c r="AY143"/>
  <c r="AZ143"/>
  <c r="BA143"/>
  <c r="BB143"/>
  <c r="BC143"/>
  <c r="BD143"/>
  <c r="BE143"/>
  <c r="BF143"/>
  <c r="BG143"/>
  <c r="BH143"/>
  <c r="BI143"/>
  <c r="BJ143"/>
  <c r="BK143"/>
  <c r="BL143"/>
  <c r="BM143"/>
  <c r="BN143"/>
  <c r="BO143"/>
  <c r="BP143"/>
  <c r="BQ143"/>
  <c r="BR143"/>
  <c r="BS143"/>
  <c r="BT143"/>
  <c r="BU143"/>
  <c r="BV143"/>
  <c r="BX143"/>
  <c r="BZ143"/>
  <c r="CB143"/>
  <c r="G144"/>
  <c r="I144"/>
  <c r="BY144" s="1"/>
  <c r="K144"/>
  <c r="BZ144" s="1"/>
  <c r="M144"/>
  <c r="CA144" s="1"/>
  <c r="O144"/>
  <c r="Q144"/>
  <c r="CC144" s="1"/>
  <c r="R144"/>
  <c r="S144"/>
  <c r="T144"/>
  <c r="U144"/>
  <c r="V144"/>
  <c r="W144"/>
  <c r="X144"/>
  <c r="Y144"/>
  <c r="Z144"/>
  <c r="AU144"/>
  <c r="AV144"/>
  <c r="AW144"/>
  <c r="AX144"/>
  <c r="AY144"/>
  <c r="AZ144"/>
  <c r="BA144"/>
  <c r="BB144"/>
  <c r="BC144"/>
  <c r="BD144"/>
  <c r="BE144"/>
  <c r="BF144"/>
  <c r="BG144"/>
  <c r="BH144"/>
  <c r="BI144"/>
  <c r="BJ144"/>
  <c r="BK144"/>
  <c r="BL144"/>
  <c r="BM144"/>
  <c r="BN144"/>
  <c r="BO144"/>
  <c r="BP144"/>
  <c r="BQ144"/>
  <c r="BR144"/>
  <c r="BS144"/>
  <c r="BT144"/>
  <c r="BU144"/>
  <c r="BV144"/>
  <c r="BX144"/>
  <c r="CB144"/>
  <c r="G145"/>
  <c r="T145" s="1"/>
  <c r="I145"/>
  <c r="BY145" s="1"/>
  <c r="K145"/>
  <c r="M145"/>
  <c r="CA145" s="1"/>
  <c r="O145"/>
  <c r="CB145" s="1"/>
  <c r="Q145"/>
  <c r="CC145" s="1"/>
  <c r="R145"/>
  <c r="S145" s="1"/>
  <c r="U145"/>
  <c r="V145"/>
  <c r="W145"/>
  <c r="Y145"/>
  <c r="Z145"/>
  <c r="AU145"/>
  <c r="AV145"/>
  <c r="AW145"/>
  <c r="AX145"/>
  <c r="AY145"/>
  <c r="AZ145"/>
  <c r="BB145"/>
  <c r="BA145" s="1"/>
  <c r="BC145"/>
  <c r="BD145"/>
  <c r="BE145"/>
  <c r="BF145"/>
  <c r="BG145"/>
  <c r="BH145"/>
  <c r="BI145"/>
  <c r="BJ145"/>
  <c r="BK145"/>
  <c r="BL145"/>
  <c r="BM145"/>
  <c r="BN145"/>
  <c r="BO145"/>
  <c r="BP145"/>
  <c r="BQ145"/>
  <c r="BR145"/>
  <c r="BS145"/>
  <c r="BT145"/>
  <c r="BU145"/>
  <c r="BV145"/>
  <c r="BZ145"/>
  <c r="G146"/>
  <c r="I146"/>
  <c r="BY146" s="1"/>
  <c r="K146"/>
  <c r="BZ146" s="1"/>
  <c r="M146"/>
  <c r="CA146" s="1"/>
  <c r="O146"/>
  <c r="Q146"/>
  <c r="CC146" s="1"/>
  <c r="R146"/>
  <c r="T146"/>
  <c r="U146"/>
  <c r="W146"/>
  <c r="X146"/>
  <c r="Y146"/>
  <c r="Z146"/>
  <c r="AU146"/>
  <c r="AV146"/>
  <c r="AW146"/>
  <c r="AX146"/>
  <c r="AY146"/>
  <c r="AZ146"/>
  <c r="BB146"/>
  <c r="BA146" s="1"/>
  <c r="BC146"/>
  <c r="BD146"/>
  <c r="BE146"/>
  <c r="BF146"/>
  <c r="BG146"/>
  <c r="BH146"/>
  <c r="BI146"/>
  <c r="BJ146"/>
  <c r="BK146"/>
  <c r="BL146"/>
  <c r="BM146"/>
  <c r="BN146"/>
  <c r="BO146"/>
  <c r="BP146"/>
  <c r="BQ146"/>
  <c r="BR146"/>
  <c r="BS146"/>
  <c r="BT146"/>
  <c r="BU146"/>
  <c r="BV146"/>
  <c r="CB146"/>
  <c r="G147"/>
  <c r="I147"/>
  <c r="BY147" s="1"/>
  <c r="K147"/>
  <c r="BZ147" s="1"/>
  <c r="M147"/>
  <c r="CA147" s="1"/>
  <c r="O147"/>
  <c r="Q147"/>
  <c r="CC147" s="1"/>
  <c r="R147"/>
  <c r="S147"/>
  <c r="T147"/>
  <c r="U147"/>
  <c r="V147"/>
  <c r="W147"/>
  <c r="X147"/>
  <c r="Y147"/>
  <c r="Z147"/>
  <c r="AU147"/>
  <c r="AV147"/>
  <c r="AW147"/>
  <c r="AX147"/>
  <c r="AY147"/>
  <c r="AZ147"/>
  <c r="BA147"/>
  <c r="BB147"/>
  <c r="BC147"/>
  <c r="BD147"/>
  <c r="BE147"/>
  <c r="BF147"/>
  <c r="BG147"/>
  <c r="BH147"/>
  <c r="BI147"/>
  <c r="BJ147"/>
  <c r="BK147"/>
  <c r="BL147"/>
  <c r="BM147"/>
  <c r="BN147"/>
  <c r="BO147"/>
  <c r="BP147"/>
  <c r="BQ147"/>
  <c r="BR147"/>
  <c r="BS147"/>
  <c r="BT147"/>
  <c r="BU147"/>
  <c r="BV147"/>
  <c r="BX147"/>
  <c r="CB147"/>
  <c r="G148"/>
  <c r="I148"/>
  <c r="BY148" s="1"/>
  <c r="K148"/>
  <c r="BZ148" s="1"/>
  <c r="M148"/>
  <c r="CA148" s="1"/>
  <c r="O148"/>
  <c r="Q148"/>
  <c r="CC148" s="1"/>
  <c r="R148"/>
  <c r="S148"/>
  <c r="T148"/>
  <c r="U148"/>
  <c r="V148"/>
  <c r="W148"/>
  <c r="X148"/>
  <c r="Y148"/>
  <c r="Z148"/>
  <c r="AU148"/>
  <c r="AV148"/>
  <c r="AW148"/>
  <c r="AX148"/>
  <c r="AY148"/>
  <c r="AZ148"/>
  <c r="BA148"/>
  <c r="BB148"/>
  <c r="BC148"/>
  <c r="BD148"/>
  <c r="BE148"/>
  <c r="BF148"/>
  <c r="BG148"/>
  <c r="BH148"/>
  <c r="BI148"/>
  <c r="BJ148"/>
  <c r="BK148"/>
  <c r="BL148"/>
  <c r="BM148"/>
  <c r="BN148"/>
  <c r="BO148"/>
  <c r="BP148"/>
  <c r="BQ148"/>
  <c r="BR148"/>
  <c r="BS148"/>
  <c r="BT148"/>
  <c r="BU148"/>
  <c r="BV148"/>
  <c r="BX148"/>
  <c r="CB148"/>
  <c r="G149"/>
  <c r="I149"/>
  <c r="BY149" s="1"/>
  <c r="K149"/>
  <c r="BZ149" s="1"/>
  <c r="M149"/>
  <c r="CA149" s="1"/>
  <c r="O149"/>
  <c r="CB149" s="1"/>
  <c r="Q149"/>
  <c r="CC149" s="1"/>
  <c r="R149"/>
  <c r="T149"/>
  <c r="U149"/>
  <c r="W149"/>
  <c r="X149"/>
  <c r="Y149"/>
  <c r="Z149"/>
  <c r="AU149"/>
  <c r="AV149"/>
  <c r="AW149"/>
  <c r="AX149"/>
  <c r="AY149"/>
  <c r="AZ149"/>
  <c r="BB149"/>
  <c r="BA149" s="1"/>
  <c r="BC149"/>
  <c r="BD149"/>
  <c r="BE149"/>
  <c r="BF149"/>
  <c r="BG149"/>
  <c r="BH149"/>
  <c r="BI149"/>
  <c r="BJ149"/>
  <c r="BK149"/>
  <c r="BL149"/>
  <c r="BM149"/>
  <c r="BN149"/>
  <c r="BO149"/>
  <c r="BP149"/>
  <c r="BQ149"/>
  <c r="BR149"/>
  <c r="BS149"/>
  <c r="BT149"/>
  <c r="BU149"/>
  <c r="BV149"/>
  <c r="G150"/>
  <c r="I150"/>
  <c r="BY150" s="1"/>
  <c r="K150"/>
  <c r="BZ150" s="1"/>
  <c r="M150"/>
  <c r="CA150" s="1"/>
  <c r="O150"/>
  <c r="Q150"/>
  <c r="CC150" s="1"/>
  <c r="R150"/>
  <c r="S150" s="1"/>
  <c r="T150"/>
  <c r="U150"/>
  <c r="V150"/>
  <c r="W150"/>
  <c r="X150"/>
  <c r="Y150"/>
  <c r="Z150"/>
  <c r="AU150"/>
  <c r="AV150"/>
  <c r="AW150"/>
  <c r="AX150"/>
  <c r="AY150"/>
  <c r="AZ150"/>
  <c r="BB150"/>
  <c r="BA150" s="1"/>
  <c r="BC150"/>
  <c r="BD150"/>
  <c r="BE150"/>
  <c r="BF150"/>
  <c r="BG150"/>
  <c r="BH150"/>
  <c r="BI150"/>
  <c r="BJ150"/>
  <c r="BK150"/>
  <c r="BL150"/>
  <c r="BM150"/>
  <c r="BN150"/>
  <c r="BO150"/>
  <c r="BP150"/>
  <c r="BQ150"/>
  <c r="BR150"/>
  <c r="BS150"/>
  <c r="BT150"/>
  <c r="BU150"/>
  <c r="BV150"/>
  <c r="CB150"/>
  <c r="G151"/>
  <c r="I151"/>
  <c r="BY151" s="1"/>
  <c r="K151"/>
  <c r="M151"/>
  <c r="CA151" s="1"/>
  <c r="O151"/>
  <c r="Q151"/>
  <c r="CC151" s="1"/>
  <c r="R151"/>
  <c r="S151"/>
  <c r="T151"/>
  <c r="U151"/>
  <c r="V151"/>
  <c r="W151"/>
  <c r="X151"/>
  <c r="Y151"/>
  <c r="Z151"/>
  <c r="AU151"/>
  <c r="AV151"/>
  <c r="AW151"/>
  <c r="AX151"/>
  <c r="AY151"/>
  <c r="AZ151"/>
  <c r="BB151"/>
  <c r="BA151" s="1"/>
  <c r="BC151"/>
  <c r="BD151"/>
  <c r="BE151"/>
  <c r="BF151"/>
  <c r="BG151"/>
  <c r="BH151"/>
  <c r="BI151"/>
  <c r="BJ151"/>
  <c r="BK151"/>
  <c r="BL151"/>
  <c r="BM151"/>
  <c r="BN151"/>
  <c r="BO151"/>
  <c r="BP151"/>
  <c r="BQ151"/>
  <c r="BR151"/>
  <c r="BS151"/>
  <c r="BT151"/>
  <c r="BU151"/>
  <c r="BV151"/>
  <c r="BX151"/>
  <c r="BZ151"/>
  <c r="CB151"/>
  <c r="G152"/>
  <c r="I152"/>
  <c r="BY152" s="1"/>
  <c r="K152"/>
  <c r="BZ152" s="1"/>
  <c r="M152"/>
  <c r="CA152" s="1"/>
  <c r="O152"/>
  <c r="Q152"/>
  <c r="CC152" s="1"/>
  <c r="R152"/>
  <c r="S152" s="1"/>
  <c r="T152"/>
  <c r="U152"/>
  <c r="W152"/>
  <c r="X152"/>
  <c r="Y152"/>
  <c r="Z152"/>
  <c r="AU152"/>
  <c r="AV152"/>
  <c r="AW152"/>
  <c r="AX152"/>
  <c r="AY152"/>
  <c r="AZ152"/>
  <c r="BB152"/>
  <c r="BA152" s="1"/>
  <c r="BC152"/>
  <c r="BD152"/>
  <c r="BE152"/>
  <c r="BF152"/>
  <c r="BG152"/>
  <c r="BH152"/>
  <c r="BI152"/>
  <c r="BJ152"/>
  <c r="BK152"/>
  <c r="BL152"/>
  <c r="BM152"/>
  <c r="BN152"/>
  <c r="BO152"/>
  <c r="BP152"/>
  <c r="BQ152"/>
  <c r="BR152"/>
  <c r="BS152"/>
  <c r="BT152"/>
  <c r="BU152"/>
  <c r="BV152"/>
  <c r="CB152"/>
  <c r="G153"/>
  <c r="I153"/>
  <c r="BY153" s="1"/>
  <c r="K153"/>
  <c r="M153"/>
  <c r="CA153" s="1"/>
  <c r="O153"/>
  <c r="Q153"/>
  <c r="CC153" s="1"/>
  <c r="R153"/>
  <c r="S153"/>
  <c r="T153"/>
  <c r="U153"/>
  <c r="V153"/>
  <c r="W153"/>
  <c r="X153"/>
  <c r="Y153"/>
  <c r="Z153"/>
  <c r="AU153"/>
  <c r="AV153"/>
  <c r="AW153"/>
  <c r="AX153"/>
  <c r="AY153"/>
  <c r="AZ153"/>
  <c r="BB153"/>
  <c r="BA153" s="1"/>
  <c r="BC153"/>
  <c r="BD153"/>
  <c r="BE153"/>
  <c r="BF153"/>
  <c r="BG153"/>
  <c r="BH153"/>
  <c r="BI153"/>
  <c r="BJ153"/>
  <c r="BK153"/>
  <c r="BL153"/>
  <c r="BM153"/>
  <c r="BN153"/>
  <c r="BO153"/>
  <c r="BP153"/>
  <c r="BQ153"/>
  <c r="BR153"/>
  <c r="BS153"/>
  <c r="BT153"/>
  <c r="BU153"/>
  <c r="BV153"/>
  <c r="BX153"/>
  <c r="BZ153"/>
  <c r="CB153"/>
  <c r="G154"/>
  <c r="T154" s="1"/>
  <c r="I154"/>
  <c r="BY154" s="1"/>
  <c r="K154"/>
  <c r="BZ154" s="1"/>
  <c r="M154"/>
  <c r="CA154" s="1"/>
  <c r="O154"/>
  <c r="Q154"/>
  <c r="CC154" s="1"/>
  <c r="R154"/>
  <c r="S154" s="1"/>
  <c r="U154"/>
  <c r="W154"/>
  <c r="Y154"/>
  <c r="Z154"/>
  <c r="AU154"/>
  <c r="AV154"/>
  <c r="AW154"/>
  <c r="AX154"/>
  <c r="AY154"/>
  <c r="AZ154"/>
  <c r="BB154"/>
  <c r="BA154" s="1"/>
  <c r="BC154"/>
  <c r="BD154"/>
  <c r="BE154"/>
  <c r="BF154"/>
  <c r="BG154"/>
  <c r="BH154"/>
  <c r="BI154"/>
  <c r="BJ154"/>
  <c r="BK154"/>
  <c r="BL154"/>
  <c r="BM154"/>
  <c r="BN154"/>
  <c r="BO154"/>
  <c r="BP154"/>
  <c r="BQ154"/>
  <c r="BR154"/>
  <c r="BS154"/>
  <c r="BT154"/>
  <c r="BU154"/>
  <c r="BV154"/>
  <c r="G155"/>
  <c r="I155"/>
  <c r="K155"/>
  <c r="BZ155" s="1"/>
  <c r="M155"/>
  <c r="CA155" s="1"/>
  <c r="O155"/>
  <c r="CB155" s="1"/>
  <c r="Q155"/>
  <c r="R155"/>
  <c r="S155" s="1"/>
  <c r="T155"/>
  <c r="V155"/>
  <c r="X155"/>
  <c r="Z155"/>
  <c r="AU155"/>
  <c r="AV155"/>
  <c r="AW155"/>
  <c r="AX155"/>
  <c r="AY155"/>
  <c r="AZ155"/>
  <c r="BB155"/>
  <c r="BA155" s="1"/>
  <c r="BC155"/>
  <c r="BD155"/>
  <c r="BE155"/>
  <c r="BF155"/>
  <c r="BG155"/>
  <c r="BH155"/>
  <c r="BI155"/>
  <c r="BJ155"/>
  <c r="BK155"/>
  <c r="BL155"/>
  <c r="BM155"/>
  <c r="BN155"/>
  <c r="BO155"/>
  <c r="BP155"/>
  <c r="BQ155"/>
  <c r="BR155"/>
  <c r="BS155"/>
  <c r="BT155"/>
  <c r="BU155"/>
  <c r="BV155"/>
  <c r="BX155"/>
  <c r="G156"/>
  <c r="I156"/>
  <c r="BY156" s="1"/>
  <c r="K156"/>
  <c r="BZ156" s="1"/>
  <c r="M156"/>
  <c r="O156"/>
  <c r="CB156" s="1"/>
  <c r="Q156"/>
  <c r="CC156" s="1"/>
  <c r="R156"/>
  <c r="S156" s="1"/>
  <c r="T156"/>
  <c r="V156"/>
  <c r="X156"/>
  <c r="Z156"/>
  <c r="AU156"/>
  <c r="AV156"/>
  <c r="AW156"/>
  <c r="AX156"/>
  <c r="AY156"/>
  <c r="AZ156"/>
  <c r="BB156"/>
  <c r="BA156" s="1"/>
  <c r="BC156"/>
  <c r="BD156"/>
  <c r="BE156"/>
  <c r="BF156"/>
  <c r="BG156"/>
  <c r="BH156"/>
  <c r="BI156"/>
  <c r="BJ156"/>
  <c r="BK156"/>
  <c r="BL156"/>
  <c r="BM156"/>
  <c r="BN156"/>
  <c r="BO156"/>
  <c r="BP156"/>
  <c r="BQ156"/>
  <c r="BR156"/>
  <c r="BS156"/>
  <c r="BT156"/>
  <c r="BU156"/>
  <c r="BV156"/>
  <c r="BX156"/>
  <c r="G157"/>
  <c r="T157" s="1"/>
  <c r="I157"/>
  <c r="BY157" s="1"/>
  <c r="K157"/>
  <c r="BZ157" s="1"/>
  <c r="M157"/>
  <c r="CA157" s="1"/>
  <c r="O157"/>
  <c r="Q157"/>
  <c r="CC157" s="1"/>
  <c r="R157"/>
  <c r="S157" s="1"/>
  <c r="U157"/>
  <c r="W157"/>
  <c r="Y157"/>
  <c r="Z157"/>
  <c r="AU157"/>
  <c r="AV157"/>
  <c r="AW157"/>
  <c r="AX157"/>
  <c r="AY157"/>
  <c r="AZ157"/>
  <c r="BB157"/>
  <c r="BA157" s="1"/>
  <c r="BC157"/>
  <c r="BD157"/>
  <c r="BE157"/>
  <c r="BF157"/>
  <c r="BG157"/>
  <c r="BH157"/>
  <c r="BI157"/>
  <c r="BJ157"/>
  <c r="BK157"/>
  <c r="BL157"/>
  <c r="BM157"/>
  <c r="BN157"/>
  <c r="BO157"/>
  <c r="BP157"/>
  <c r="BQ157"/>
  <c r="BR157"/>
  <c r="BS157"/>
  <c r="BT157"/>
  <c r="BU157"/>
  <c r="BV157"/>
  <c r="G158"/>
  <c r="I158"/>
  <c r="K158"/>
  <c r="BZ158" s="1"/>
  <c r="M158"/>
  <c r="CA158" s="1"/>
  <c r="O158"/>
  <c r="Q158"/>
  <c r="R158"/>
  <c r="S158" s="1"/>
  <c r="T158"/>
  <c r="V158"/>
  <c r="X158"/>
  <c r="Z158"/>
  <c r="AU158"/>
  <c r="AV158"/>
  <c r="AW158"/>
  <c r="AX158"/>
  <c r="AY158"/>
  <c r="AZ158"/>
  <c r="BB158"/>
  <c r="BA158" s="1"/>
  <c r="BC158"/>
  <c r="BD158"/>
  <c r="BE158"/>
  <c r="BF158"/>
  <c r="BG158"/>
  <c r="BH158"/>
  <c r="BI158"/>
  <c r="BJ158"/>
  <c r="BK158"/>
  <c r="BL158"/>
  <c r="BM158"/>
  <c r="BN158"/>
  <c r="BO158"/>
  <c r="BP158"/>
  <c r="BQ158"/>
  <c r="BR158"/>
  <c r="BS158"/>
  <c r="BT158"/>
  <c r="BU158"/>
  <c r="BV158"/>
  <c r="BX158"/>
  <c r="CB158"/>
  <c r="G159"/>
  <c r="T159" s="1"/>
  <c r="I159"/>
  <c r="BY159" s="1"/>
  <c r="K159"/>
  <c r="M159"/>
  <c r="CA159" s="1"/>
  <c r="O159"/>
  <c r="X159" s="1"/>
  <c r="Q159"/>
  <c r="CC159" s="1"/>
  <c r="R159"/>
  <c r="U159"/>
  <c r="W159"/>
  <c r="Y159"/>
  <c r="Z159"/>
  <c r="AU159"/>
  <c r="AV159"/>
  <c r="AW159"/>
  <c r="AX159"/>
  <c r="AY159"/>
  <c r="AZ159"/>
  <c r="BB159"/>
  <c r="BA159" s="1"/>
  <c r="BC159"/>
  <c r="BD159"/>
  <c r="BE159"/>
  <c r="BF159"/>
  <c r="BG159"/>
  <c r="BH159"/>
  <c r="BI159"/>
  <c r="BJ159"/>
  <c r="BK159"/>
  <c r="BL159"/>
  <c r="BM159"/>
  <c r="BN159"/>
  <c r="BO159"/>
  <c r="BP159"/>
  <c r="BQ159"/>
  <c r="BR159"/>
  <c r="BS159"/>
  <c r="BT159"/>
  <c r="BU159"/>
  <c r="BV159"/>
  <c r="CB159"/>
  <c r="G160"/>
  <c r="I160"/>
  <c r="BY160" s="1"/>
  <c r="K160"/>
  <c r="BZ160" s="1"/>
  <c r="M160"/>
  <c r="O160"/>
  <c r="CB160" s="1"/>
  <c r="Q160"/>
  <c r="CC160" s="1"/>
  <c r="R160"/>
  <c r="S160" s="1"/>
  <c r="T160"/>
  <c r="V160"/>
  <c r="X160"/>
  <c r="Z160"/>
  <c r="AU160"/>
  <c r="AV160"/>
  <c r="AW160"/>
  <c r="AX160"/>
  <c r="AY160"/>
  <c r="AZ160"/>
  <c r="BB160"/>
  <c r="BA160" s="1"/>
  <c r="BC160"/>
  <c r="BD160"/>
  <c r="BE160"/>
  <c r="BF160"/>
  <c r="BG160"/>
  <c r="BH160"/>
  <c r="BI160"/>
  <c r="BJ160"/>
  <c r="BK160"/>
  <c r="BL160"/>
  <c r="BM160"/>
  <c r="BN160"/>
  <c r="BO160"/>
  <c r="BP160"/>
  <c r="BQ160"/>
  <c r="BR160"/>
  <c r="BS160"/>
  <c r="BT160"/>
  <c r="BU160"/>
  <c r="BV160"/>
  <c r="BX160"/>
  <c r="G161"/>
  <c r="T161" s="1"/>
  <c r="I161"/>
  <c r="BY161" s="1"/>
  <c r="K161"/>
  <c r="BZ161" s="1"/>
  <c r="M161"/>
  <c r="CA161" s="1"/>
  <c r="O161"/>
  <c r="Q161"/>
  <c r="CC161" s="1"/>
  <c r="R161"/>
  <c r="S161" s="1"/>
  <c r="U161"/>
  <c r="W161"/>
  <c r="Y161"/>
  <c r="Z161"/>
  <c r="AU161"/>
  <c r="AV161"/>
  <c r="AW161"/>
  <c r="AX161"/>
  <c r="AY161"/>
  <c r="AZ161"/>
  <c r="BB161"/>
  <c r="BA161" s="1"/>
  <c r="BC161"/>
  <c r="BD161"/>
  <c r="BE161"/>
  <c r="BF161"/>
  <c r="BG161"/>
  <c r="BH161"/>
  <c r="BI161"/>
  <c r="BJ161"/>
  <c r="BK161"/>
  <c r="BL161"/>
  <c r="BM161"/>
  <c r="BN161"/>
  <c r="BO161"/>
  <c r="BP161"/>
  <c r="BQ161"/>
  <c r="BR161"/>
  <c r="BS161"/>
  <c r="BT161"/>
  <c r="BU161"/>
  <c r="BV161"/>
  <c r="G162"/>
  <c r="I162"/>
  <c r="K162"/>
  <c r="BZ162" s="1"/>
  <c r="M162"/>
  <c r="CA162" s="1"/>
  <c r="O162"/>
  <c r="Q162"/>
  <c r="R162"/>
  <c r="S162" s="1"/>
  <c r="T162"/>
  <c r="V162"/>
  <c r="X162"/>
  <c r="Z162"/>
  <c r="AU162"/>
  <c r="AV162"/>
  <c r="AW162"/>
  <c r="AX162"/>
  <c r="AY162"/>
  <c r="AZ162"/>
  <c r="BB162"/>
  <c r="BA162" s="1"/>
  <c r="BC162"/>
  <c r="BD162"/>
  <c r="BE162"/>
  <c r="BF162"/>
  <c r="BG162"/>
  <c r="BH162"/>
  <c r="BI162"/>
  <c r="BJ162"/>
  <c r="BK162"/>
  <c r="BL162"/>
  <c r="BM162"/>
  <c r="BN162"/>
  <c r="BO162"/>
  <c r="BP162"/>
  <c r="BQ162"/>
  <c r="BR162"/>
  <c r="BS162"/>
  <c r="BT162"/>
  <c r="BU162"/>
  <c r="BV162"/>
  <c r="BX162"/>
  <c r="CB162"/>
  <c r="G163"/>
  <c r="T163" s="1"/>
  <c r="I163"/>
  <c r="BY163" s="1"/>
  <c r="K163"/>
  <c r="M163"/>
  <c r="CA163" s="1"/>
  <c r="O163"/>
  <c r="X163" s="1"/>
  <c r="Q163"/>
  <c r="CC163" s="1"/>
  <c r="R163"/>
  <c r="U163"/>
  <c r="W163"/>
  <c r="Y163"/>
  <c r="Z163"/>
  <c r="AU163"/>
  <c r="AV163"/>
  <c r="AW163"/>
  <c r="AX163"/>
  <c r="AY163"/>
  <c r="AZ163"/>
  <c r="BB163"/>
  <c r="BA163" s="1"/>
  <c r="BC163"/>
  <c r="BD163"/>
  <c r="BE163"/>
  <c r="BF163"/>
  <c r="BG163"/>
  <c r="BH163"/>
  <c r="BI163"/>
  <c r="BJ163"/>
  <c r="BK163"/>
  <c r="BL163"/>
  <c r="BM163"/>
  <c r="BN163"/>
  <c r="BO163"/>
  <c r="BP163"/>
  <c r="BQ163"/>
  <c r="BR163"/>
  <c r="BS163"/>
  <c r="BT163"/>
  <c r="BU163"/>
  <c r="BV163"/>
  <c r="CB163"/>
  <c r="G164"/>
  <c r="I164"/>
  <c r="BY164" s="1"/>
  <c r="K164"/>
  <c r="BZ164" s="1"/>
  <c r="M164"/>
  <c r="O164"/>
  <c r="CB164" s="1"/>
  <c r="Q164"/>
  <c r="CC164" s="1"/>
  <c r="R164"/>
  <c r="S164" s="1"/>
  <c r="T164"/>
  <c r="V164"/>
  <c r="X164"/>
  <c r="Z164"/>
  <c r="AU164"/>
  <c r="AV164"/>
  <c r="AW164"/>
  <c r="AX164"/>
  <c r="AY164"/>
  <c r="AZ164"/>
  <c r="BB164"/>
  <c r="BA164" s="1"/>
  <c r="BC164"/>
  <c r="BD164"/>
  <c r="BE164"/>
  <c r="BF164"/>
  <c r="BG164"/>
  <c r="BH164"/>
  <c r="BI164"/>
  <c r="BJ164"/>
  <c r="BK164"/>
  <c r="BL164"/>
  <c r="BM164"/>
  <c r="BN164"/>
  <c r="BO164"/>
  <c r="BP164"/>
  <c r="BQ164"/>
  <c r="BR164"/>
  <c r="BS164"/>
  <c r="BT164"/>
  <c r="BU164"/>
  <c r="BV164"/>
  <c r="BX164"/>
  <c r="G165"/>
  <c r="T165" s="1"/>
  <c r="I165"/>
  <c r="BY165" s="1"/>
  <c r="K165"/>
  <c r="BZ165" s="1"/>
  <c r="M165"/>
  <c r="CA165" s="1"/>
  <c r="O165"/>
  <c r="Q165"/>
  <c r="CC165" s="1"/>
  <c r="R165"/>
  <c r="S165" s="1"/>
  <c r="U165"/>
  <c r="W165"/>
  <c r="Y165"/>
  <c r="Z165"/>
  <c r="AU165"/>
  <c r="AV165"/>
  <c r="AW165"/>
  <c r="AX165"/>
  <c r="AY165"/>
  <c r="AZ165"/>
  <c r="BB165"/>
  <c r="BA165" s="1"/>
  <c r="BC165"/>
  <c r="BD165"/>
  <c r="BE165"/>
  <c r="BF165"/>
  <c r="BG165"/>
  <c r="BH165"/>
  <c r="BI165"/>
  <c r="BJ165"/>
  <c r="BK165"/>
  <c r="BL165"/>
  <c r="BM165"/>
  <c r="BN165"/>
  <c r="BO165"/>
  <c r="BP165"/>
  <c r="BQ165"/>
  <c r="BR165"/>
  <c r="BS165"/>
  <c r="BT165"/>
  <c r="BU165"/>
  <c r="BV165"/>
  <c r="G166"/>
  <c r="I166"/>
  <c r="K166"/>
  <c r="BZ166" s="1"/>
  <c r="M166"/>
  <c r="CA166" s="1"/>
  <c r="O166"/>
  <c r="Q166"/>
  <c r="R166"/>
  <c r="S166" s="1"/>
  <c r="T166"/>
  <c r="V166"/>
  <c r="X166"/>
  <c r="Z166"/>
  <c r="AU166"/>
  <c r="AV166"/>
  <c r="AW166"/>
  <c r="AX166"/>
  <c r="AY166"/>
  <c r="AZ166"/>
  <c r="BB166"/>
  <c r="BA166" s="1"/>
  <c r="BC166"/>
  <c r="BD166"/>
  <c r="BE166"/>
  <c r="BF166"/>
  <c r="BG166"/>
  <c r="BH166"/>
  <c r="BI166"/>
  <c r="BJ166"/>
  <c r="BK166"/>
  <c r="BL166"/>
  <c r="BM166"/>
  <c r="BN166"/>
  <c r="BO166"/>
  <c r="BP166"/>
  <c r="BQ166"/>
  <c r="BR166"/>
  <c r="BS166"/>
  <c r="BT166"/>
  <c r="BU166"/>
  <c r="BV166"/>
  <c r="BX166"/>
  <c r="CB166"/>
  <c r="I167"/>
  <c r="BY167" s="1"/>
  <c r="K167"/>
  <c r="M167"/>
  <c r="CA167" s="1"/>
  <c r="O167"/>
  <c r="Q167"/>
  <c r="CC167" s="1"/>
  <c r="R167"/>
  <c r="AU167"/>
  <c r="AV167"/>
  <c r="AW167"/>
  <c r="AX167"/>
  <c r="AY167"/>
  <c r="AZ167"/>
  <c r="BB167"/>
  <c r="BA167" s="1"/>
  <c r="CB167"/>
  <c r="G168"/>
  <c r="I168"/>
  <c r="BY168" s="1"/>
  <c r="K168"/>
  <c r="BZ168" s="1"/>
  <c r="M168"/>
  <c r="O168"/>
  <c r="CB168" s="1"/>
  <c r="Q168"/>
  <c r="CC168" s="1"/>
  <c r="R168"/>
  <c r="S168" s="1"/>
  <c r="T168"/>
  <c r="V168"/>
  <c r="X168"/>
  <c r="Z168"/>
  <c r="AU168"/>
  <c r="AV168"/>
  <c r="AW168"/>
  <c r="AX168"/>
  <c r="AY168"/>
  <c r="AZ168"/>
  <c r="BB168"/>
  <c r="BA168" s="1"/>
  <c r="BC168"/>
  <c r="BD168"/>
  <c r="BE168"/>
  <c r="BF168"/>
  <c r="BG168"/>
  <c r="BH168"/>
  <c r="BI168"/>
  <c r="BJ168"/>
  <c r="BK168"/>
  <c r="BL168"/>
  <c r="BM168"/>
  <c r="BN168"/>
  <c r="BO168"/>
  <c r="BP168"/>
  <c r="BQ168"/>
  <c r="BR168"/>
  <c r="BS168"/>
  <c r="BT168"/>
  <c r="BU168"/>
  <c r="BV168"/>
  <c r="BX168"/>
  <c r="G169"/>
  <c r="T169" s="1"/>
  <c r="I169"/>
  <c r="BY169" s="1"/>
  <c r="K169"/>
  <c r="BZ169" s="1"/>
  <c r="M169"/>
  <c r="CA169" s="1"/>
  <c r="O169"/>
  <c r="Q169"/>
  <c r="CC169" s="1"/>
  <c r="R169"/>
  <c r="S169" s="1"/>
  <c r="U169"/>
  <c r="W169"/>
  <c r="Y169"/>
  <c r="Z169"/>
  <c r="AU169"/>
  <c r="AV169"/>
  <c r="AW169"/>
  <c r="AX169"/>
  <c r="AY169"/>
  <c r="AZ169"/>
  <c r="BB169"/>
  <c r="BA169" s="1"/>
  <c r="BC169"/>
  <c r="BD169"/>
  <c r="BE169"/>
  <c r="BF169"/>
  <c r="BG169"/>
  <c r="BH169"/>
  <c r="BI169"/>
  <c r="BJ169"/>
  <c r="BK169"/>
  <c r="BL169"/>
  <c r="BM169"/>
  <c r="BN169"/>
  <c r="BO169"/>
  <c r="BP169"/>
  <c r="BQ169"/>
  <c r="BR169"/>
  <c r="BS169"/>
  <c r="BT169"/>
  <c r="BU169"/>
  <c r="BV169"/>
  <c r="G170"/>
  <c r="I170"/>
  <c r="K170"/>
  <c r="BZ170" s="1"/>
  <c r="M170"/>
  <c r="CA170" s="1"/>
  <c r="O170"/>
  <c r="Q170"/>
  <c r="R170"/>
  <c r="S170" s="1"/>
  <c r="T170"/>
  <c r="V170"/>
  <c r="X170"/>
  <c r="Z170"/>
  <c r="AU170"/>
  <c r="AV170"/>
  <c r="AW170"/>
  <c r="AX170"/>
  <c r="AY170"/>
  <c r="AZ170"/>
  <c r="BB170"/>
  <c r="BA170" s="1"/>
  <c r="BC170"/>
  <c r="BD170"/>
  <c r="BE170"/>
  <c r="BF170"/>
  <c r="BG170"/>
  <c r="BH170"/>
  <c r="BI170"/>
  <c r="BJ170"/>
  <c r="BK170"/>
  <c r="BL170"/>
  <c r="BM170"/>
  <c r="BN170"/>
  <c r="BO170"/>
  <c r="BP170"/>
  <c r="BQ170"/>
  <c r="BR170"/>
  <c r="BS170"/>
  <c r="BT170"/>
  <c r="BU170"/>
  <c r="BV170"/>
  <c r="BX170"/>
  <c r="CB170"/>
  <c r="G171"/>
  <c r="T171" s="1"/>
  <c r="I171"/>
  <c r="BY171" s="1"/>
  <c r="K171"/>
  <c r="M171"/>
  <c r="CA171" s="1"/>
  <c r="O171"/>
  <c r="X171" s="1"/>
  <c r="Q171"/>
  <c r="CC171" s="1"/>
  <c r="R171"/>
  <c r="U171"/>
  <c r="W171"/>
  <c r="Y171"/>
  <c r="Z171"/>
  <c r="AU171"/>
  <c r="AV171"/>
  <c r="AW171"/>
  <c r="AX171"/>
  <c r="AY171"/>
  <c r="AZ171"/>
  <c r="BB171"/>
  <c r="BA171" s="1"/>
  <c r="BC171"/>
  <c r="BD171"/>
  <c r="BE171"/>
  <c r="BF171"/>
  <c r="BG171"/>
  <c r="BH171"/>
  <c r="BI171"/>
  <c r="BJ171"/>
  <c r="BK171"/>
  <c r="BL171"/>
  <c r="BM171"/>
  <c r="BN171"/>
  <c r="BO171"/>
  <c r="BP171"/>
  <c r="BQ171"/>
  <c r="BR171"/>
  <c r="BS171"/>
  <c r="BT171"/>
  <c r="BU171"/>
  <c r="BV171"/>
  <c r="CB171"/>
  <c r="G172"/>
  <c r="I172"/>
  <c r="BY172" s="1"/>
  <c r="K172"/>
  <c r="BZ172" s="1"/>
  <c r="M172"/>
  <c r="O172"/>
  <c r="CB172" s="1"/>
  <c r="Q172"/>
  <c r="CC172" s="1"/>
  <c r="R172"/>
  <c r="S172" s="1"/>
  <c r="T172"/>
  <c r="V172"/>
  <c r="X172"/>
  <c r="Z172"/>
  <c r="AU172"/>
  <c r="AV172"/>
  <c r="AW172"/>
  <c r="AX172"/>
  <c r="AY172"/>
  <c r="AZ172"/>
  <c r="BB172"/>
  <c r="BA172" s="1"/>
  <c r="BC172"/>
  <c r="BD172"/>
  <c r="BE172"/>
  <c r="BF172"/>
  <c r="BG172"/>
  <c r="BH172"/>
  <c r="BI172"/>
  <c r="BJ172"/>
  <c r="BK172"/>
  <c r="BL172"/>
  <c r="BM172"/>
  <c r="BN172"/>
  <c r="BO172"/>
  <c r="BP172"/>
  <c r="BQ172"/>
  <c r="BR172"/>
  <c r="BS172"/>
  <c r="BT172"/>
  <c r="BU172"/>
  <c r="BV172"/>
  <c r="BX172"/>
  <c r="G173"/>
  <c r="T173" s="1"/>
  <c r="I173"/>
  <c r="BY173" s="1"/>
  <c r="K173"/>
  <c r="BZ173" s="1"/>
  <c r="M173"/>
  <c r="CA173" s="1"/>
  <c r="O173"/>
  <c r="Q173"/>
  <c r="CC173" s="1"/>
  <c r="R173"/>
  <c r="S173" s="1"/>
  <c r="U173"/>
  <c r="W173"/>
  <c r="Y173"/>
  <c r="Z173"/>
  <c r="AU173"/>
  <c r="AV173"/>
  <c r="AW173"/>
  <c r="AX173"/>
  <c r="AY173"/>
  <c r="AZ173"/>
  <c r="BB173"/>
  <c r="BA173" s="1"/>
  <c r="BC173"/>
  <c r="BD173"/>
  <c r="BE173"/>
  <c r="BF173"/>
  <c r="BG173"/>
  <c r="BH173"/>
  <c r="BI173"/>
  <c r="BJ173"/>
  <c r="BK173"/>
  <c r="BL173"/>
  <c r="BM173"/>
  <c r="BN173"/>
  <c r="BO173"/>
  <c r="BP173"/>
  <c r="BQ173"/>
  <c r="BR173"/>
  <c r="BS173"/>
  <c r="BT173"/>
  <c r="BU173"/>
  <c r="BV173"/>
  <c r="G174"/>
  <c r="I174"/>
  <c r="K174"/>
  <c r="BZ174" s="1"/>
  <c r="M174"/>
  <c r="CA174" s="1"/>
  <c r="O174"/>
  <c r="Q174"/>
  <c r="R174"/>
  <c r="S174" s="1"/>
  <c r="T174"/>
  <c r="V174"/>
  <c r="X174"/>
  <c r="Z174"/>
  <c r="AU174"/>
  <c r="AV174"/>
  <c r="AW174"/>
  <c r="AX174"/>
  <c r="AY174"/>
  <c r="AZ174"/>
  <c r="BB174"/>
  <c r="BA174" s="1"/>
  <c r="BC174"/>
  <c r="BD174"/>
  <c r="BE174"/>
  <c r="BF174"/>
  <c r="BG174"/>
  <c r="BH174"/>
  <c r="BI174"/>
  <c r="BJ174"/>
  <c r="BK174"/>
  <c r="BL174"/>
  <c r="BM174"/>
  <c r="BN174"/>
  <c r="BO174"/>
  <c r="BP174"/>
  <c r="BQ174"/>
  <c r="BR174"/>
  <c r="BS174"/>
  <c r="BT174"/>
  <c r="BU174"/>
  <c r="BV174"/>
  <c r="BX174"/>
  <c r="CB174"/>
  <c r="G175"/>
  <c r="T175" s="1"/>
  <c r="I175"/>
  <c r="BY175" s="1"/>
  <c r="K175"/>
  <c r="M175"/>
  <c r="CA175" s="1"/>
  <c r="O175"/>
  <c r="X175" s="1"/>
  <c r="Q175"/>
  <c r="CC175" s="1"/>
  <c r="R175"/>
  <c r="U175"/>
  <c r="W175"/>
  <c r="Y175"/>
  <c r="Z175"/>
  <c r="AU175"/>
  <c r="AV175"/>
  <c r="AW175"/>
  <c r="AX175"/>
  <c r="AY175"/>
  <c r="AZ175"/>
  <c r="BB175"/>
  <c r="BA175" s="1"/>
  <c r="BC175"/>
  <c r="BD175"/>
  <c r="BE175"/>
  <c r="BF175"/>
  <c r="BG175"/>
  <c r="BH175"/>
  <c r="BI175"/>
  <c r="BJ175"/>
  <c r="BK175"/>
  <c r="BL175"/>
  <c r="BM175"/>
  <c r="BN175"/>
  <c r="BO175"/>
  <c r="BP175"/>
  <c r="BQ175"/>
  <c r="BR175"/>
  <c r="BS175"/>
  <c r="BT175"/>
  <c r="BU175"/>
  <c r="BV175"/>
  <c r="CB175"/>
  <c r="G176"/>
  <c r="I176"/>
  <c r="BY176" s="1"/>
  <c r="K176"/>
  <c r="BZ176" s="1"/>
  <c r="M176"/>
  <c r="O176"/>
  <c r="CB176" s="1"/>
  <c r="Q176"/>
  <c r="CC176" s="1"/>
  <c r="R176"/>
  <c r="S176" s="1"/>
  <c r="T176"/>
  <c r="V176"/>
  <c r="X176"/>
  <c r="Z176"/>
  <c r="AU176"/>
  <c r="AV176"/>
  <c r="AW176"/>
  <c r="AX176"/>
  <c r="AY176"/>
  <c r="AZ176"/>
  <c r="BB176"/>
  <c r="BA176" s="1"/>
  <c r="BC176"/>
  <c r="BD176"/>
  <c r="BE176"/>
  <c r="BF176"/>
  <c r="BG176"/>
  <c r="BH176"/>
  <c r="BI176"/>
  <c r="BJ176"/>
  <c r="BK176"/>
  <c r="BL176"/>
  <c r="BM176"/>
  <c r="BN176"/>
  <c r="BO176"/>
  <c r="BP176"/>
  <c r="BQ176"/>
  <c r="BR176"/>
  <c r="BS176"/>
  <c r="BT176"/>
  <c r="BU176"/>
  <c r="BV176"/>
  <c r="BX176"/>
  <c r="G177"/>
  <c r="T177" s="1"/>
  <c r="I177"/>
  <c r="BY177" s="1"/>
  <c r="K177"/>
  <c r="BZ177" s="1"/>
  <c r="M177"/>
  <c r="CA177" s="1"/>
  <c r="O177"/>
  <c r="CB177" s="1"/>
  <c r="Q177"/>
  <c r="CC177" s="1"/>
  <c r="R177"/>
  <c r="S177" s="1"/>
  <c r="U177"/>
  <c r="V177"/>
  <c r="W177"/>
  <c r="Y177"/>
  <c r="Z177"/>
  <c r="AU177"/>
  <c r="AV177"/>
  <c r="AW177"/>
  <c r="AX177"/>
  <c r="AY177"/>
  <c r="AZ177"/>
  <c r="BB177"/>
  <c r="BA177" s="1"/>
  <c r="BC177"/>
  <c r="BD177"/>
  <c r="BE177"/>
  <c r="BF177"/>
  <c r="BG177"/>
  <c r="BH177"/>
  <c r="BI177"/>
  <c r="BJ177"/>
  <c r="BK177"/>
  <c r="BL177"/>
  <c r="BM177"/>
  <c r="BN177"/>
  <c r="BO177"/>
  <c r="BP177"/>
  <c r="BQ177"/>
  <c r="BR177"/>
  <c r="BS177"/>
  <c r="BT177"/>
  <c r="BU177"/>
  <c r="BV177"/>
  <c r="BX177"/>
  <c r="G178"/>
  <c r="T178" s="1"/>
  <c r="I178"/>
  <c r="BY178" s="1"/>
  <c r="K178"/>
  <c r="BZ178" s="1"/>
  <c r="M178"/>
  <c r="CA178" s="1"/>
  <c r="O178"/>
  <c r="CB178" s="1"/>
  <c r="Q178"/>
  <c r="CC178" s="1"/>
  <c r="R178"/>
  <c r="S178" s="1"/>
  <c r="U178"/>
  <c r="V178"/>
  <c r="W178"/>
  <c r="Y178"/>
  <c r="Z178"/>
  <c r="AU178"/>
  <c r="AV178"/>
  <c r="AW178"/>
  <c r="AX178"/>
  <c r="AY178"/>
  <c r="AZ178"/>
  <c r="BB178"/>
  <c r="BA178" s="1"/>
  <c r="BC178"/>
  <c r="BD178"/>
  <c r="BE178"/>
  <c r="BF178"/>
  <c r="BG178"/>
  <c r="BH178"/>
  <c r="BI178"/>
  <c r="BJ178"/>
  <c r="BK178"/>
  <c r="BL178"/>
  <c r="BM178"/>
  <c r="BN178"/>
  <c r="BO178"/>
  <c r="BP178"/>
  <c r="BQ178"/>
  <c r="BR178"/>
  <c r="BS178"/>
  <c r="BT178"/>
  <c r="BU178"/>
  <c r="BV178"/>
  <c r="BX178"/>
  <c r="G179"/>
  <c r="T179" s="1"/>
  <c r="I179"/>
  <c r="BY179" s="1"/>
  <c r="K179"/>
  <c r="BZ179" s="1"/>
  <c r="M179"/>
  <c r="CA179" s="1"/>
  <c r="O179"/>
  <c r="CB179" s="1"/>
  <c r="Q179"/>
  <c r="CC179" s="1"/>
  <c r="R179"/>
  <c r="S179" s="1"/>
  <c r="U179"/>
  <c r="V179"/>
  <c r="W179"/>
  <c r="Y179"/>
  <c r="Z179"/>
  <c r="AU179"/>
  <c r="AV179"/>
  <c r="AW179"/>
  <c r="AX179"/>
  <c r="AY179"/>
  <c r="AZ179"/>
  <c r="BB179"/>
  <c r="BA179" s="1"/>
  <c r="BC179"/>
  <c r="BD179"/>
  <c r="BE179"/>
  <c r="BF179"/>
  <c r="BG179"/>
  <c r="BH179"/>
  <c r="BI179"/>
  <c r="BJ179"/>
  <c r="BK179"/>
  <c r="BL179"/>
  <c r="BM179"/>
  <c r="BN179"/>
  <c r="BO179"/>
  <c r="BP179"/>
  <c r="BQ179"/>
  <c r="BR179"/>
  <c r="BS179"/>
  <c r="BT179"/>
  <c r="BU179"/>
  <c r="BV179"/>
  <c r="BX179"/>
  <c r="G180"/>
  <c r="T180" s="1"/>
  <c r="I180"/>
  <c r="BY180" s="1"/>
  <c r="K180"/>
  <c r="BZ180" s="1"/>
  <c r="M180"/>
  <c r="CA180" s="1"/>
  <c r="O180"/>
  <c r="CB180" s="1"/>
  <c r="Q180"/>
  <c r="CC180" s="1"/>
  <c r="R180"/>
  <c r="S180" s="1"/>
  <c r="U180"/>
  <c r="V180"/>
  <c r="W180"/>
  <c r="Y180"/>
  <c r="Z180"/>
  <c r="AU180"/>
  <c r="AV180"/>
  <c r="AW180"/>
  <c r="AX180"/>
  <c r="AY180"/>
  <c r="AZ180"/>
  <c r="BB180"/>
  <c r="BA180" s="1"/>
  <c r="BC180"/>
  <c r="BD180"/>
  <c r="BE180"/>
  <c r="BF180"/>
  <c r="BG180"/>
  <c r="BH180"/>
  <c r="BI180"/>
  <c r="BJ180"/>
  <c r="BK180"/>
  <c r="BL180"/>
  <c r="BM180"/>
  <c r="BN180"/>
  <c r="BO180"/>
  <c r="BP180"/>
  <c r="BQ180"/>
  <c r="BR180"/>
  <c r="BS180"/>
  <c r="BT180"/>
  <c r="BU180"/>
  <c r="BV180"/>
  <c r="BX180"/>
  <c r="G181"/>
  <c r="T181" s="1"/>
  <c r="I181"/>
  <c r="BY181" s="1"/>
  <c r="K181"/>
  <c r="BZ181" s="1"/>
  <c r="M181"/>
  <c r="CA181" s="1"/>
  <c r="O181"/>
  <c r="CB181" s="1"/>
  <c r="Q181"/>
  <c r="CC181" s="1"/>
  <c r="R181"/>
  <c r="S181" s="1"/>
  <c r="U181"/>
  <c r="V181"/>
  <c r="W181"/>
  <c r="Y181"/>
  <c r="Z181"/>
  <c r="AU181"/>
  <c r="AV181"/>
  <c r="AW181"/>
  <c r="AX181"/>
  <c r="AY181"/>
  <c r="AZ181"/>
  <c r="BB181"/>
  <c r="BA181" s="1"/>
  <c r="BC181"/>
  <c r="BD181"/>
  <c r="BE181"/>
  <c r="BF181"/>
  <c r="BG181"/>
  <c r="BH181"/>
  <c r="BI181"/>
  <c r="BJ181"/>
  <c r="BK181"/>
  <c r="BL181"/>
  <c r="BM181"/>
  <c r="BN181"/>
  <c r="BO181"/>
  <c r="BP181"/>
  <c r="BQ181"/>
  <c r="BR181"/>
  <c r="BS181"/>
  <c r="BT181"/>
  <c r="BU181"/>
  <c r="BV181"/>
  <c r="BX181"/>
  <c r="G182"/>
  <c r="T182" s="1"/>
  <c r="I182"/>
  <c r="BY182" s="1"/>
  <c r="K182"/>
  <c r="BZ182" s="1"/>
  <c r="M182"/>
  <c r="CA182" s="1"/>
  <c r="O182"/>
  <c r="CB182" s="1"/>
  <c r="Q182"/>
  <c r="CC182" s="1"/>
  <c r="R182"/>
  <c r="S182" s="1"/>
  <c r="U182"/>
  <c r="V182"/>
  <c r="W182"/>
  <c r="Y182"/>
  <c r="Z182"/>
  <c r="AU182"/>
  <c r="AV182"/>
  <c r="AW182"/>
  <c r="AX182"/>
  <c r="AY182"/>
  <c r="AZ182"/>
  <c r="BB182"/>
  <c r="BA182" s="1"/>
  <c r="BC182"/>
  <c r="BD182"/>
  <c r="BE182"/>
  <c r="BF182"/>
  <c r="BG182"/>
  <c r="BH182"/>
  <c r="BI182"/>
  <c r="BJ182"/>
  <c r="BK182"/>
  <c r="BL182"/>
  <c r="BM182"/>
  <c r="BN182"/>
  <c r="BO182"/>
  <c r="BP182"/>
  <c r="BQ182"/>
  <c r="BR182"/>
  <c r="BS182"/>
  <c r="BT182"/>
  <c r="BU182"/>
  <c r="BV182"/>
  <c r="BX182"/>
  <c r="G183"/>
  <c r="T183" s="1"/>
  <c r="I183"/>
  <c r="BY183" s="1"/>
  <c r="K183"/>
  <c r="BZ183" s="1"/>
  <c r="M183"/>
  <c r="CA183" s="1"/>
  <c r="O183"/>
  <c r="CB183" s="1"/>
  <c r="Q183"/>
  <c r="CC183" s="1"/>
  <c r="R183"/>
  <c r="S183" s="1"/>
  <c r="U183"/>
  <c r="V183"/>
  <c r="W183"/>
  <c r="Y183"/>
  <c r="Z183"/>
  <c r="AU183"/>
  <c r="AV183"/>
  <c r="AW183"/>
  <c r="AX183"/>
  <c r="AY183"/>
  <c r="AZ183"/>
  <c r="BB183"/>
  <c r="BA183" s="1"/>
  <c r="BC183"/>
  <c r="BD183"/>
  <c r="BE183"/>
  <c r="BF183"/>
  <c r="BG183"/>
  <c r="BH183"/>
  <c r="BI183"/>
  <c r="BJ183"/>
  <c r="BK183"/>
  <c r="BL183"/>
  <c r="BM183"/>
  <c r="BN183"/>
  <c r="BO183"/>
  <c r="BP183"/>
  <c r="BQ183"/>
  <c r="BR183"/>
  <c r="BS183"/>
  <c r="BT183"/>
  <c r="BU183"/>
  <c r="BV183"/>
  <c r="BX183"/>
  <c r="G184"/>
  <c r="T184" s="1"/>
  <c r="I184"/>
  <c r="BY184" s="1"/>
  <c r="K184"/>
  <c r="BZ184" s="1"/>
  <c r="M184"/>
  <c r="CA184" s="1"/>
  <c r="O184"/>
  <c r="CB184" s="1"/>
  <c r="Q184"/>
  <c r="CC184" s="1"/>
  <c r="R184"/>
  <c r="S184" s="1"/>
  <c r="U184"/>
  <c r="V184"/>
  <c r="W184"/>
  <c r="Y184"/>
  <c r="Z184"/>
  <c r="AU184"/>
  <c r="AV184"/>
  <c r="AW184"/>
  <c r="AX184"/>
  <c r="AY184"/>
  <c r="AZ184"/>
  <c r="BB184"/>
  <c r="BA184" s="1"/>
  <c r="BC184"/>
  <c r="BD184"/>
  <c r="BE184"/>
  <c r="BF184"/>
  <c r="BG184"/>
  <c r="BH184"/>
  <c r="BI184"/>
  <c r="BJ184"/>
  <c r="BK184"/>
  <c r="BL184"/>
  <c r="BM184"/>
  <c r="BN184"/>
  <c r="BO184"/>
  <c r="BP184"/>
  <c r="BQ184"/>
  <c r="BR184"/>
  <c r="BS184"/>
  <c r="BT184"/>
  <c r="BU184"/>
  <c r="BV184"/>
  <c r="BX184"/>
  <c r="G185"/>
  <c r="T185" s="1"/>
  <c r="I185"/>
  <c r="BY185" s="1"/>
  <c r="K185"/>
  <c r="BZ185" s="1"/>
  <c r="M185"/>
  <c r="CA185" s="1"/>
  <c r="O185"/>
  <c r="CB185" s="1"/>
  <c r="Q185"/>
  <c r="CC185" s="1"/>
  <c r="R185"/>
  <c r="S185" s="1"/>
  <c r="U185"/>
  <c r="V185"/>
  <c r="W185"/>
  <c r="Y185"/>
  <c r="Z185"/>
  <c r="AU185"/>
  <c r="AV185"/>
  <c r="AW185"/>
  <c r="AX185"/>
  <c r="AY185"/>
  <c r="AZ185"/>
  <c r="BB185"/>
  <c r="BA185" s="1"/>
  <c r="BC185"/>
  <c r="BD185"/>
  <c r="BE185"/>
  <c r="BF185"/>
  <c r="BG185"/>
  <c r="BH185"/>
  <c r="BI185"/>
  <c r="BJ185"/>
  <c r="BK185"/>
  <c r="BL185"/>
  <c r="BM185"/>
  <c r="BN185"/>
  <c r="BO185"/>
  <c r="BP185"/>
  <c r="BQ185"/>
  <c r="BR185"/>
  <c r="BS185"/>
  <c r="BT185"/>
  <c r="BU185"/>
  <c r="BV185"/>
  <c r="BX185"/>
  <c r="G186"/>
  <c r="T186" s="1"/>
  <c r="I186"/>
  <c r="BY186" s="1"/>
  <c r="K186"/>
  <c r="BZ186" s="1"/>
  <c r="M186"/>
  <c r="CA186" s="1"/>
  <c r="O186"/>
  <c r="CB186" s="1"/>
  <c r="Q186"/>
  <c r="CC186" s="1"/>
  <c r="R186"/>
  <c r="S186" s="1"/>
  <c r="U186"/>
  <c r="V186"/>
  <c r="W186"/>
  <c r="Y186"/>
  <c r="Z186"/>
  <c r="AU186"/>
  <c r="AV186"/>
  <c r="AW186"/>
  <c r="AX186"/>
  <c r="AY186"/>
  <c r="AZ186"/>
  <c r="BB186"/>
  <c r="BA186" s="1"/>
  <c r="BC186"/>
  <c r="BD186"/>
  <c r="BE186"/>
  <c r="BF186"/>
  <c r="BG186"/>
  <c r="BH186"/>
  <c r="BI186"/>
  <c r="BJ186"/>
  <c r="BK186"/>
  <c r="BL186"/>
  <c r="BM186"/>
  <c r="BN186"/>
  <c r="BO186"/>
  <c r="BP186"/>
  <c r="BQ186"/>
  <c r="BR186"/>
  <c r="BS186"/>
  <c r="BT186"/>
  <c r="BU186"/>
  <c r="BV186"/>
  <c r="BX186"/>
  <c r="G187"/>
  <c r="T187" s="1"/>
  <c r="I187"/>
  <c r="BY187" s="1"/>
  <c r="K187"/>
  <c r="BZ187" s="1"/>
  <c r="M187"/>
  <c r="CA187" s="1"/>
  <c r="O187"/>
  <c r="CB187" s="1"/>
  <c r="Q187"/>
  <c r="CC187" s="1"/>
  <c r="R187"/>
  <c r="S187" s="1"/>
  <c r="U187"/>
  <c r="V187"/>
  <c r="W187"/>
  <c r="Y187"/>
  <c r="Z187"/>
  <c r="AU187"/>
  <c r="AV187"/>
  <c r="AW187"/>
  <c r="AX187"/>
  <c r="AY187"/>
  <c r="AZ187"/>
  <c r="BB187"/>
  <c r="BA187" s="1"/>
  <c r="BC187"/>
  <c r="BD187"/>
  <c r="BE187"/>
  <c r="BF187"/>
  <c r="BG187"/>
  <c r="BH187"/>
  <c r="BI187"/>
  <c r="BJ187"/>
  <c r="BK187"/>
  <c r="BL187"/>
  <c r="BM187"/>
  <c r="BN187"/>
  <c r="BO187"/>
  <c r="BP187"/>
  <c r="BQ187"/>
  <c r="BR187"/>
  <c r="BS187"/>
  <c r="BT187"/>
  <c r="BU187"/>
  <c r="BV187"/>
  <c r="BX187"/>
  <c r="G188"/>
  <c r="T188" s="1"/>
  <c r="I188"/>
  <c r="BY188" s="1"/>
  <c r="K188"/>
  <c r="BZ188" s="1"/>
  <c r="M188"/>
  <c r="CA188" s="1"/>
  <c r="O188"/>
  <c r="CB188" s="1"/>
  <c r="Q188"/>
  <c r="CC188" s="1"/>
  <c r="R188"/>
  <c r="S188" s="1"/>
  <c r="U188"/>
  <c r="V188"/>
  <c r="W188"/>
  <c r="Y188"/>
  <c r="Z188"/>
  <c r="AU188"/>
  <c r="AV188"/>
  <c r="AW188"/>
  <c r="AX188"/>
  <c r="AY188"/>
  <c r="AZ188"/>
  <c r="BB188"/>
  <c r="BA188" s="1"/>
  <c r="BC188"/>
  <c r="BD188"/>
  <c r="BE188"/>
  <c r="BF188"/>
  <c r="BG188"/>
  <c r="BH188"/>
  <c r="BI188"/>
  <c r="BJ188"/>
  <c r="BK188"/>
  <c r="BL188"/>
  <c r="BM188"/>
  <c r="BN188"/>
  <c r="BO188"/>
  <c r="BP188"/>
  <c r="BQ188"/>
  <c r="BR188"/>
  <c r="BS188"/>
  <c r="BT188"/>
  <c r="BU188"/>
  <c r="BV188"/>
  <c r="BX188"/>
  <c r="G189"/>
  <c r="T189" s="1"/>
  <c r="I189"/>
  <c r="BY189" s="1"/>
  <c r="K189"/>
  <c r="BZ189" s="1"/>
  <c r="M189"/>
  <c r="CA189" s="1"/>
  <c r="O189"/>
  <c r="CB189" s="1"/>
  <c r="Q189"/>
  <c r="CC189" s="1"/>
  <c r="R189"/>
  <c r="S189" s="1"/>
  <c r="U189"/>
  <c r="V189"/>
  <c r="W189"/>
  <c r="Y189"/>
  <c r="Z189"/>
  <c r="AU189"/>
  <c r="AV189"/>
  <c r="AW189"/>
  <c r="AX189"/>
  <c r="AY189"/>
  <c r="AZ189"/>
  <c r="BB189"/>
  <c r="BA189" s="1"/>
  <c r="BC189"/>
  <c r="BD189"/>
  <c r="BE189"/>
  <c r="BF189"/>
  <c r="BG189"/>
  <c r="BH189"/>
  <c r="BI189"/>
  <c r="BJ189"/>
  <c r="BK189"/>
  <c r="BL189"/>
  <c r="BM189"/>
  <c r="BN189"/>
  <c r="BO189"/>
  <c r="BP189"/>
  <c r="BQ189"/>
  <c r="BR189"/>
  <c r="BS189"/>
  <c r="BT189"/>
  <c r="BU189"/>
  <c r="BV189"/>
  <c r="BX189"/>
  <c r="G190"/>
  <c r="T190" s="1"/>
  <c r="I190"/>
  <c r="BY190" s="1"/>
  <c r="K190"/>
  <c r="BZ190" s="1"/>
  <c r="M190"/>
  <c r="CA190" s="1"/>
  <c r="O190"/>
  <c r="CB190" s="1"/>
  <c r="Q190"/>
  <c r="CC190" s="1"/>
  <c r="R190"/>
  <c r="S190" s="1"/>
  <c r="U190"/>
  <c r="V190"/>
  <c r="W190"/>
  <c r="Y190"/>
  <c r="Z190"/>
  <c r="AU190"/>
  <c r="AV190"/>
  <c r="AW190"/>
  <c r="AX190"/>
  <c r="AY190"/>
  <c r="AZ190"/>
  <c r="BB190"/>
  <c r="BA190" s="1"/>
  <c r="BC190"/>
  <c r="BD190"/>
  <c r="BE190"/>
  <c r="BF190"/>
  <c r="BG190"/>
  <c r="BH190"/>
  <c r="BI190"/>
  <c r="BJ190"/>
  <c r="BK190"/>
  <c r="BL190"/>
  <c r="BM190"/>
  <c r="BN190"/>
  <c r="BO190"/>
  <c r="BP190"/>
  <c r="BQ190"/>
  <c r="BR190"/>
  <c r="BS190"/>
  <c r="BT190"/>
  <c r="BU190"/>
  <c r="BV190"/>
  <c r="BX190"/>
  <c r="G191"/>
  <c r="T191" s="1"/>
  <c r="I191"/>
  <c r="BY191" s="1"/>
  <c r="K191"/>
  <c r="BZ191" s="1"/>
  <c r="M191"/>
  <c r="CA191" s="1"/>
  <c r="O191"/>
  <c r="CB191" s="1"/>
  <c r="Q191"/>
  <c r="CC191" s="1"/>
  <c r="R191"/>
  <c r="S191" s="1"/>
  <c r="U191"/>
  <c r="V191"/>
  <c r="W191"/>
  <c r="Y191"/>
  <c r="Z191"/>
  <c r="AU191"/>
  <c r="AV191"/>
  <c r="AW191"/>
  <c r="AX191"/>
  <c r="AY191"/>
  <c r="AZ191"/>
  <c r="BB191"/>
  <c r="BA191" s="1"/>
  <c r="BC191"/>
  <c r="BD191"/>
  <c r="BE191"/>
  <c r="BF191"/>
  <c r="BG191"/>
  <c r="BH191"/>
  <c r="BI191"/>
  <c r="BJ191"/>
  <c r="BK191"/>
  <c r="BL191"/>
  <c r="BM191"/>
  <c r="BN191"/>
  <c r="BO191"/>
  <c r="BP191"/>
  <c r="BQ191"/>
  <c r="BR191"/>
  <c r="BS191"/>
  <c r="BT191"/>
  <c r="BU191"/>
  <c r="BV191"/>
  <c r="BX191"/>
  <c r="G192"/>
  <c r="T192" s="1"/>
  <c r="I192"/>
  <c r="BY192" s="1"/>
  <c r="K192"/>
  <c r="BZ192" s="1"/>
  <c r="M192"/>
  <c r="CA192" s="1"/>
  <c r="O192"/>
  <c r="CB192" s="1"/>
  <c r="Q192"/>
  <c r="CC192" s="1"/>
  <c r="R192"/>
  <c r="S192" s="1"/>
  <c r="U192"/>
  <c r="V192"/>
  <c r="W192"/>
  <c r="Y192"/>
  <c r="Z192"/>
  <c r="AU192"/>
  <c r="AV192"/>
  <c r="AW192"/>
  <c r="AX192"/>
  <c r="AY192"/>
  <c r="AZ192"/>
  <c r="BB192"/>
  <c r="BA192" s="1"/>
  <c r="BC192"/>
  <c r="BD192"/>
  <c r="BE192"/>
  <c r="BF192"/>
  <c r="BG192"/>
  <c r="BH192"/>
  <c r="BI192"/>
  <c r="BJ192"/>
  <c r="BK192"/>
  <c r="BL192"/>
  <c r="BM192"/>
  <c r="BN192"/>
  <c r="BO192"/>
  <c r="BP192"/>
  <c r="BQ192"/>
  <c r="BR192"/>
  <c r="BS192"/>
  <c r="BT192"/>
  <c r="BU192"/>
  <c r="BV192"/>
  <c r="BX192"/>
  <c r="G193"/>
  <c r="T193" s="1"/>
  <c r="I193"/>
  <c r="BY193" s="1"/>
  <c r="K193"/>
  <c r="BZ193" s="1"/>
  <c r="M193"/>
  <c r="O193"/>
  <c r="X193" s="1"/>
  <c r="Q193"/>
  <c r="CC193" s="1"/>
  <c r="R193"/>
  <c r="S193" s="1"/>
  <c r="U193"/>
  <c r="V193"/>
  <c r="W193"/>
  <c r="Y193"/>
  <c r="Z193"/>
  <c r="AU193"/>
  <c r="AV193"/>
  <c r="AW193"/>
  <c r="AX193"/>
  <c r="AY193"/>
  <c r="AZ193"/>
  <c r="BB193"/>
  <c r="BA193" s="1"/>
  <c r="BC193"/>
  <c r="BD193"/>
  <c r="BE193"/>
  <c r="BF193"/>
  <c r="BG193"/>
  <c r="BH193"/>
  <c r="BI193"/>
  <c r="BJ193"/>
  <c r="BK193"/>
  <c r="BL193"/>
  <c r="BM193"/>
  <c r="BN193"/>
  <c r="BO193"/>
  <c r="BP193"/>
  <c r="BQ193"/>
  <c r="BR193"/>
  <c r="BS193"/>
  <c r="BT193"/>
  <c r="BU193"/>
  <c r="BV193"/>
  <c r="BX193"/>
  <c r="CA193"/>
  <c r="G194"/>
  <c r="T194" s="1"/>
  <c r="I194"/>
  <c r="BY194" s="1"/>
  <c r="K194"/>
  <c r="BZ194" s="1"/>
  <c r="M194"/>
  <c r="O194"/>
  <c r="X194" s="1"/>
  <c r="Q194"/>
  <c r="CC194" s="1"/>
  <c r="R194"/>
  <c r="S194" s="1"/>
  <c r="V194"/>
  <c r="Z194"/>
  <c r="AU194"/>
  <c r="AV194"/>
  <c r="AW194"/>
  <c r="AX194"/>
  <c r="AY194"/>
  <c r="AZ194"/>
  <c r="BB194"/>
  <c r="BA194" s="1"/>
  <c r="BC194"/>
  <c r="BD194"/>
  <c r="BE194"/>
  <c r="BF194"/>
  <c r="BG194"/>
  <c r="BH194"/>
  <c r="BI194"/>
  <c r="BJ194"/>
  <c r="BK194"/>
  <c r="BL194"/>
  <c r="BM194"/>
  <c r="BN194"/>
  <c r="BO194"/>
  <c r="BP194"/>
  <c r="BQ194"/>
  <c r="BR194"/>
  <c r="BS194"/>
  <c r="BT194"/>
  <c r="BU194"/>
  <c r="BV194"/>
  <c r="BX194"/>
  <c r="G195"/>
  <c r="T195" s="1"/>
  <c r="I195"/>
  <c r="BY195" s="1"/>
  <c r="K195"/>
  <c r="BZ195" s="1"/>
  <c r="M195"/>
  <c r="O195"/>
  <c r="Q195"/>
  <c r="CC195" s="1"/>
  <c r="R195"/>
  <c r="S195" s="1"/>
  <c r="U195"/>
  <c r="W195"/>
  <c r="Y195"/>
  <c r="Z195"/>
  <c r="AU195"/>
  <c r="AV195"/>
  <c r="AW195"/>
  <c r="AX195"/>
  <c r="AY195"/>
  <c r="AZ195"/>
  <c r="BB195"/>
  <c r="BA195" s="1"/>
  <c r="BC195"/>
  <c r="BD195"/>
  <c r="BE195"/>
  <c r="BF195"/>
  <c r="BG195"/>
  <c r="BH195"/>
  <c r="BI195"/>
  <c r="BJ195"/>
  <c r="BK195"/>
  <c r="BL195"/>
  <c r="BM195"/>
  <c r="BN195"/>
  <c r="BO195"/>
  <c r="BP195"/>
  <c r="BQ195"/>
  <c r="BR195"/>
  <c r="BS195"/>
  <c r="BT195"/>
  <c r="BU195"/>
  <c r="BV195"/>
  <c r="CA195"/>
  <c r="G196"/>
  <c r="T196" s="1"/>
  <c r="I196"/>
  <c r="BY196" s="1"/>
  <c r="K196"/>
  <c r="BZ196" s="1"/>
  <c r="M196"/>
  <c r="W196" s="1"/>
  <c r="O196"/>
  <c r="X196" s="1"/>
  <c r="Q196"/>
  <c r="CC196" s="1"/>
  <c r="R196"/>
  <c r="S196" s="1"/>
  <c r="Z196"/>
  <c r="AU196"/>
  <c r="AV196"/>
  <c r="AW196"/>
  <c r="AX196"/>
  <c r="AY196"/>
  <c r="AZ196"/>
  <c r="BB196"/>
  <c r="BA196" s="1"/>
  <c r="BC196"/>
  <c r="BD196"/>
  <c r="BE196"/>
  <c r="BF196"/>
  <c r="BG196"/>
  <c r="BH196"/>
  <c r="BI196"/>
  <c r="BJ196"/>
  <c r="BK196"/>
  <c r="BL196"/>
  <c r="BM196"/>
  <c r="BN196"/>
  <c r="BO196"/>
  <c r="BP196"/>
  <c r="BQ196"/>
  <c r="BR196"/>
  <c r="BS196"/>
  <c r="BT196"/>
  <c r="BU196"/>
  <c r="BV196"/>
  <c r="BX196"/>
  <c r="G197"/>
  <c r="I197"/>
  <c r="BY197" s="1"/>
  <c r="K197"/>
  <c r="BZ197" s="1"/>
  <c r="M197"/>
  <c r="O197"/>
  <c r="Q197"/>
  <c r="CC197" s="1"/>
  <c r="R197"/>
  <c r="S197"/>
  <c r="T197"/>
  <c r="U197"/>
  <c r="V197"/>
  <c r="W197"/>
  <c r="X197"/>
  <c r="Y197"/>
  <c r="Z197"/>
  <c r="AU197"/>
  <c r="AV197"/>
  <c r="AW197"/>
  <c r="AX197"/>
  <c r="AY197"/>
  <c r="AZ197"/>
  <c r="BB197"/>
  <c r="BA197" s="1"/>
  <c r="BC197"/>
  <c r="BD197"/>
  <c r="BE197"/>
  <c r="BF197"/>
  <c r="BG197"/>
  <c r="BH197"/>
  <c r="BI197"/>
  <c r="BJ197"/>
  <c r="BK197"/>
  <c r="BL197"/>
  <c r="BM197"/>
  <c r="BN197"/>
  <c r="BO197"/>
  <c r="BP197"/>
  <c r="BQ197"/>
  <c r="BR197"/>
  <c r="BS197"/>
  <c r="BT197"/>
  <c r="BU197"/>
  <c r="BV197"/>
  <c r="BX197"/>
  <c r="CA197"/>
  <c r="CE197" s="1"/>
  <c r="CB197"/>
  <c r="G198"/>
  <c r="I198"/>
  <c r="BY198" s="1"/>
  <c r="K198"/>
  <c r="BZ198" s="1"/>
  <c r="M198"/>
  <c r="W198" s="1"/>
  <c r="O198"/>
  <c r="Q198"/>
  <c r="CC198" s="1"/>
  <c r="R198"/>
  <c r="S198" s="1"/>
  <c r="T198"/>
  <c r="X198"/>
  <c r="Z198"/>
  <c r="AU198"/>
  <c r="AV198"/>
  <c r="AW198"/>
  <c r="AX198"/>
  <c r="AY198"/>
  <c r="AZ198"/>
  <c r="BB198"/>
  <c r="BA198" s="1"/>
  <c r="BC198"/>
  <c r="BD198"/>
  <c r="BE198"/>
  <c r="BF198"/>
  <c r="BG198"/>
  <c r="BH198"/>
  <c r="BI198"/>
  <c r="BJ198"/>
  <c r="BK198"/>
  <c r="BL198"/>
  <c r="BM198"/>
  <c r="BN198"/>
  <c r="BO198"/>
  <c r="BP198"/>
  <c r="BQ198"/>
  <c r="BR198"/>
  <c r="BS198"/>
  <c r="BT198"/>
  <c r="BU198"/>
  <c r="BV198"/>
  <c r="CA198"/>
  <c r="CB198"/>
  <c r="G199"/>
  <c r="I199"/>
  <c r="BY199" s="1"/>
  <c r="K199"/>
  <c r="BZ199" s="1"/>
  <c r="M199"/>
  <c r="O199"/>
  <c r="Q199"/>
  <c r="CC199" s="1"/>
  <c r="R199"/>
  <c r="S199" s="1"/>
  <c r="T199"/>
  <c r="U199"/>
  <c r="W199"/>
  <c r="X199"/>
  <c r="Y199"/>
  <c r="Z199"/>
  <c r="AU199"/>
  <c r="AV199"/>
  <c r="AW199"/>
  <c r="AX199"/>
  <c r="AY199"/>
  <c r="AZ199"/>
  <c r="BB199"/>
  <c r="BA199" s="1"/>
  <c r="BC199"/>
  <c r="BD199"/>
  <c r="BE199"/>
  <c r="BF199"/>
  <c r="BG199"/>
  <c r="BH199"/>
  <c r="BI199"/>
  <c r="BJ199"/>
  <c r="BK199"/>
  <c r="BL199"/>
  <c r="BM199"/>
  <c r="BN199"/>
  <c r="BO199"/>
  <c r="BP199"/>
  <c r="BQ199"/>
  <c r="BR199"/>
  <c r="BS199"/>
  <c r="BT199"/>
  <c r="BU199"/>
  <c r="BV199"/>
  <c r="CA199"/>
  <c r="CB199"/>
  <c r="G200"/>
  <c r="T200" s="1"/>
  <c r="I200"/>
  <c r="BY200" s="1"/>
  <c r="K200"/>
  <c r="BZ200" s="1"/>
  <c r="M200"/>
  <c r="CA200" s="1"/>
  <c r="O200"/>
  <c r="X200" s="1"/>
  <c r="Q200"/>
  <c r="CC200" s="1"/>
  <c r="R200"/>
  <c r="S200" s="1"/>
  <c r="W200"/>
  <c r="Z200"/>
  <c r="AU200"/>
  <c r="AV200"/>
  <c r="AW200"/>
  <c r="AX200"/>
  <c r="AY200"/>
  <c r="AZ200"/>
  <c r="BB200"/>
  <c r="BA200" s="1"/>
  <c r="BC200"/>
  <c r="BD200"/>
  <c r="BE200"/>
  <c r="BF200"/>
  <c r="BG200"/>
  <c r="BH200"/>
  <c r="BI200"/>
  <c r="BJ200"/>
  <c r="BK200"/>
  <c r="BL200"/>
  <c r="BM200"/>
  <c r="BN200"/>
  <c r="BO200"/>
  <c r="BP200"/>
  <c r="BQ200"/>
  <c r="BR200"/>
  <c r="BS200"/>
  <c r="BT200"/>
  <c r="BU200"/>
  <c r="BV200"/>
  <c r="G201"/>
  <c r="T201" s="1"/>
  <c r="I201"/>
  <c r="BY201" s="1"/>
  <c r="K201"/>
  <c r="BZ201" s="1"/>
  <c r="M201"/>
  <c r="O201"/>
  <c r="Q201"/>
  <c r="CC201" s="1"/>
  <c r="R201"/>
  <c r="S201" s="1"/>
  <c r="U201"/>
  <c r="W201"/>
  <c r="Y201"/>
  <c r="Z201"/>
  <c r="AU201"/>
  <c r="AV201"/>
  <c r="AW201"/>
  <c r="AX201"/>
  <c r="AY201"/>
  <c r="AZ201"/>
  <c r="BB201"/>
  <c r="BA201" s="1"/>
  <c r="BC201"/>
  <c r="BD201"/>
  <c r="BE201"/>
  <c r="BF201"/>
  <c r="BG201"/>
  <c r="BH201"/>
  <c r="BI201"/>
  <c r="BJ201"/>
  <c r="BK201"/>
  <c r="BL201"/>
  <c r="BM201"/>
  <c r="BN201"/>
  <c r="BO201"/>
  <c r="BP201"/>
  <c r="BQ201"/>
  <c r="BR201"/>
  <c r="BS201"/>
  <c r="BT201"/>
  <c r="BU201"/>
  <c r="BV201"/>
  <c r="CA201"/>
  <c r="G202"/>
  <c r="T202" s="1"/>
  <c r="I202"/>
  <c r="BY202" s="1"/>
  <c r="K202"/>
  <c r="BZ202" s="1"/>
  <c r="M202"/>
  <c r="W202" s="1"/>
  <c r="O202"/>
  <c r="X202" s="1"/>
  <c r="Q202"/>
  <c r="CC202" s="1"/>
  <c r="R202"/>
  <c r="S202" s="1"/>
  <c r="Y202"/>
  <c r="Z202"/>
  <c r="AU202"/>
  <c r="AV202"/>
  <c r="AW202"/>
  <c r="AX202"/>
  <c r="AY202"/>
  <c r="AZ202"/>
  <c r="BB202"/>
  <c r="BA202" s="1"/>
  <c r="BC202"/>
  <c r="BD202"/>
  <c r="BE202"/>
  <c r="BF202"/>
  <c r="BG202"/>
  <c r="BH202"/>
  <c r="BI202"/>
  <c r="BJ202"/>
  <c r="BK202"/>
  <c r="BL202"/>
  <c r="BM202"/>
  <c r="BN202"/>
  <c r="BO202"/>
  <c r="BP202"/>
  <c r="BQ202"/>
  <c r="BR202"/>
  <c r="BS202"/>
  <c r="BT202"/>
  <c r="BU202"/>
  <c r="BV202"/>
  <c r="G203"/>
  <c r="I203"/>
  <c r="BY203" s="1"/>
  <c r="K203"/>
  <c r="BZ203" s="1"/>
  <c r="M203"/>
  <c r="O203"/>
  <c r="Q203"/>
  <c r="CC203" s="1"/>
  <c r="R203"/>
  <c r="S203"/>
  <c r="T203"/>
  <c r="U203"/>
  <c r="V203"/>
  <c r="W203"/>
  <c r="X203"/>
  <c r="Y203"/>
  <c r="Z203"/>
  <c r="AU203"/>
  <c r="AV203"/>
  <c r="AW203"/>
  <c r="AX203"/>
  <c r="AY203"/>
  <c r="AZ203"/>
  <c r="BB203"/>
  <c r="BA203" s="1"/>
  <c r="BC203"/>
  <c r="BD203"/>
  <c r="BE203"/>
  <c r="BF203"/>
  <c r="BG203"/>
  <c r="BH203"/>
  <c r="BI203"/>
  <c r="BJ203"/>
  <c r="BK203"/>
  <c r="BL203"/>
  <c r="BM203"/>
  <c r="BN203"/>
  <c r="BO203"/>
  <c r="BP203"/>
  <c r="BQ203"/>
  <c r="BR203"/>
  <c r="BS203"/>
  <c r="BT203"/>
  <c r="BU203"/>
  <c r="BV203"/>
  <c r="BX203"/>
  <c r="CA203"/>
  <c r="CB203"/>
  <c r="G204"/>
  <c r="T204" s="1"/>
  <c r="I204"/>
  <c r="BY204" s="1"/>
  <c r="K204"/>
  <c r="BZ204" s="1"/>
  <c r="M204"/>
  <c r="W204" s="1"/>
  <c r="O204"/>
  <c r="CB204" s="1"/>
  <c r="Q204"/>
  <c r="CC204" s="1"/>
  <c r="R204"/>
  <c r="S204" s="1"/>
  <c r="X204"/>
  <c r="Z204"/>
  <c r="AU204"/>
  <c r="AV204"/>
  <c r="AW204"/>
  <c r="AX204"/>
  <c r="AY204"/>
  <c r="AZ204"/>
  <c r="BB204"/>
  <c r="BA204" s="1"/>
  <c r="BC204"/>
  <c r="BD204"/>
  <c r="BE204"/>
  <c r="BF204"/>
  <c r="BG204"/>
  <c r="BH204"/>
  <c r="BI204"/>
  <c r="BJ204"/>
  <c r="BK204"/>
  <c r="BL204"/>
  <c r="BM204"/>
  <c r="BN204"/>
  <c r="BO204"/>
  <c r="BP204"/>
  <c r="BQ204"/>
  <c r="BR204"/>
  <c r="BS204"/>
  <c r="BT204"/>
  <c r="BU204"/>
  <c r="BV204"/>
  <c r="G205"/>
  <c r="T205" s="1"/>
  <c r="I205"/>
  <c r="BY205" s="1"/>
  <c r="K205"/>
  <c r="BZ205" s="1"/>
  <c r="M205"/>
  <c r="O205"/>
  <c r="X205" s="1"/>
  <c r="Q205"/>
  <c r="CC205" s="1"/>
  <c r="R205"/>
  <c r="S205" s="1"/>
  <c r="U205"/>
  <c r="V205"/>
  <c r="W205"/>
  <c r="Y205"/>
  <c r="Z205"/>
  <c r="AU205"/>
  <c r="AV205"/>
  <c r="AW205"/>
  <c r="AX205"/>
  <c r="AY205"/>
  <c r="AZ205"/>
  <c r="BB205"/>
  <c r="BA205" s="1"/>
  <c r="BC205"/>
  <c r="BD205"/>
  <c r="BE205"/>
  <c r="BF205"/>
  <c r="BG205"/>
  <c r="BH205"/>
  <c r="BI205"/>
  <c r="BJ205"/>
  <c r="BK205"/>
  <c r="BL205"/>
  <c r="BM205"/>
  <c r="BN205"/>
  <c r="BO205"/>
  <c r="BP205"/>
  <c r="BQ205"/>
  <c r="BR205"/>
  <c r="BS205"/>
  <c r="BT205"/>
  <c r="BU205"/>
  <c r="BV205"/>
  <c r="BX205"/>
  <c r="CA205"/>
  <c r="G206"/>
  <c r="T206" s="1"/>
  <c r="I206"/>
  <c r="BY206" s="1"/>
  <c r="K206"/>
  <c r="BZ206" s="1"/>
  <c r="M206"/>
  <c r="W206" s="1"/>
  <c r="O206"/>
  <c r="X206" s="1"/>
  <c r="Q206"/>
  <c r="CC206" s="1"/>
  <c r="R206"/>
  <c r="S206" s="1"/>
  <c r="V206"/>
  <c r="Z206"/>
  <c r="AU206"/>
  <c r="AV206"/>
  <c r="AW206"/>
  <c r="AX206"/>
  <c r="AY206"/>
  <c r="AZ206"/>
  <c r="BB206"/>
  <c r="BA206" s="1"/>
  <c r="BC206"/>
  <c r="BD206"/>
  <c r="BE206"/>
  <c r="BF206"/>
  <c r="BG206"/>
  <c r="BH206"/>
  <c r="BI206"/>
  <c r="BJ206"/>
  <c r="BK206"/>
  <c r="BL206"/>
  <c r="BM206"/>
  <c r="BN206"/>
  <c r="BO206"/>
  <c r="BP206"/>
  <c r="BQ206"/>
  <c r="BR206"/>
  <c r="BS206"/>
  <c r="BT206"/>
  <c r="BU206"/>
  <c r="BV206"/>
  <c r="BX206"/>
  <c r="G207"/>
  <c r="I207"/>
  <c r="BY207" s="1"/>
  <c r="K207"/>
  <c r="BZ207" s="1"/>
  <c r="M207"/>
  <c r="O207"/>
  <c r="Q207"/>
  <c r="CC207" s="1"/>
  <c r="R207"/>
  <c r="S207" s="1"/>
  <c r="T207"/>
  <c r="U207"/>
  <c r="V207"/>
  <c r="W207"/>
  <c r="X207"/>
  <c r="Y207"/>
  <c r="Z207"/>
  <c r="AU207"/>
  <c r="AV207"/>
  <c r="AW207"/>
  <c r="AX207"/>
  <c r="AY207"/>
  <c r="AZ207"/>
  <c r="BB207"/>
  <c r="BA207" s="1"/>
  <c r="BC207"/>
  <c r="BD207"/>
  <c r="BE207"/>
  <c r="BF207"/>
  <c r="BG207"/>
  <c r="BH207"/>
  <c r="BI207"/>
  <c r="BJ207"/>
  <c r="BK207"/>
  <c r="BL207"/>
  <c r="BM207"/>
  <c r="BN207"/>
  <c r="BO207"/>
  <c r="BP207"/>
  <c r="BQ207"/>
  <c r="BR207"/>
  <c r="BS207"/>
  <c r="BT207"/>
  <c r="BU207"/>
  <c r="BV207"/>
  <c r="BX207"/>
  <c r="CA207"/>
  <c r="CB207"/>
  <c r="G208"/>
  <c r="T208" s="1"/>
  <c r="I208"/>
  <c r="K208"/>
  <c r="BZ208" s="1"/>
  <c r="M208"/>
  <c r="W208" s="1"/>
  <c r="O208"/>
  <c r="X208" s="1"/>
  <c r="Q208"/>
  <c r="R208"/>
  <c r="S208" s="1"/>
  <c r="Z208"/>
  <c r="AU208"/>
  <c r="AV208"/>
  <c r="AW208"/>
  <c r="AX208"/>
  <c r="AY208"/>
  <c r="AZ208"/>
  <c r="BB208"/>
  <c r="BA208" s="1"/>
  <c r="BC208"/>
  <c r="BD208"/>
  <c r="BE208"/>
  <c r="BF208"/>
  <c r="BG208"/>
  <c r="BH208"/>
  <c r="BI208"/>
  <c r="BJ208"/>
  <c r="BK208"/>
  <c r="BL208"/>
  <c r="BM208"/>
  <c r="BN208"/>
  <c r="BO208"/>
  <c r="BP208"/>
  <c r="BQ208"/>
  <c r="BR208"/>
  <c r="BS208"/>
  <c r="BT208"/>
  <c r="BU208"/>
  <c r="BV208"/>
  <c r="G209"/>
  <c r="T209" s="1"/>
  <c r="I209"/>
  <c r="BY209" s="1"/>
  <c r="K209"/>
  <c r="BZ209" s="1"/>
  <c r="M209"/>
  <c r="O209"/>
  <c r="X209" s="1"/>
  <c r="Q209"/>
  <c r="CC209" s="1"/>
  <c r="R209"/>
  <c r="S209" s="1"/>
  <c r="U209"/>
  <c r="V209"/>
  <c r="W209"/>
  <c r="Y209"/>
  <c r="Z209"/>
  <c r="AU209"/>
  <c r="AV209"/>
  <c r="AW209"/>
  <c r="AX209"/>
  <c r="AY209"/>
  <c r="AZ209"/>
  <c r="BB209"/>
  <c r="BA209" s="1"/>
  <c r="BC209"/>
  <c r="BD209"/>
  <c r="BE209"/>
  <c r="BF209"/>
  <c r="BG209"/>
  <c r="BH209"/>
  <c r="BI209"/>
  <c r="BJ209"/>
  <c r="BK209"/>
  <c r="BL209"/>
  <c r="BM209"/>
  <c r="BN209"/>
  <c r="BO209"/>
  <c r="BP209"/>
  <c r="BQ209"/>
  <c r="BR209"/>
  <c r="BS209"/>
  <c r="BT209"/>
  <c r="BU209"/>
  <c r="BV209"/>
  <c r="BX209"/>
  <c r="CA209"/>
  <c r="G210"/>
  <c r="T210" s="1"/>
  <c r="I210"/>
  <c r="BY210" s="1"/>
  <c r="K210"/>
  <c r="BZ210" s="1"/>
  <c r="M210"/>
  <c r="CA210" s="1"/>
  <c r="O210"/>
  <c r="X210" s="1"/>
  <c r="Q210"/>
  <c r="CC210" s="1"/>
  <c r="R210"/>
  <c r="S210" s="1"/>
  <c r="W210"/>
  <c r="Z210"/>
  <c r="AU210"/>
  <c r="AV210"/>
  <c r="AW210"/>
  <c r="AX210"/>
  <c r="AY210"/>
  <c r="AZ210"/>
  <c r="BB210"/>
  <c r="BA210" s="1"/>
  <c r="BC210"/>
  <c r="BD210"/>
  <c r="BE210"/>
  <c r="BF210"/>
  <c r="BG210"/>
  <c r="BH210"/>
  <c r="BI210"/>
  <c r="BJ210"/>
  <c r="BK210"/>
  <c r="BL210"/>
  <c r="BM210"/>
  <c r="BN210"/>
  <c r="BO210"/>
  <c r="BP210"/>
  <c r="BQ210"/>
  <c r="BR210"/>
  <c r="BS210"/>
  <c r="BT210"/>
  <c r="BU210"/>
  <c r="BV210"/>
  <c r="CB210"/>
  <c r="G211"/>
  <c r="T211" s="1"/>
  <c r="I211"/>
  <c r="BY211" s="1"/>
  <c r="K211"/>
  <c r="V211" s="1"/>
  <c r="M211"/>
  <c r="W211" s="1"/>
  <c r="O211"/>
  <c r="X211" s="1"/>
  <c r="Q211"/>
  <c r="CC211" s="1"/>
  <c r="R211"/>
  <c r="S211" s="1"/>
  <c r="U211"/>
  <c r="Y211"/>
  <c r="Z211"/>
  <c r="AU211"/>
  <c r="AV211"/>
  <c r="AW211"/>
  <c r="AX211"/>
  <c r="AY211"/>
  <c r="AZ211"/>
  <c r="BA211"/>
  <c r="BB211"/>
  <c r="BC211"/>
  <c r="BD211"/>
  <c r="BE211"/>
  <c r="BF211"/>
  <c r="BG211"/>
  <c r="BH211"/>
  <c r="BI211"/>
  <c r="BJ211"/>
  <c r="BK211"/>
  <c r="BL211"/>
  <c r="BM211"/>
  <c r="BN211"/>
  <c r="BO211"/>
  <c r="BP211"/>
  <c r="BQ211"/>
  <c r="BR211"/>
  <c r="BS211"/>
  <c r="BT211"/>
  <c r="BU211"/>
  <c r="BV211"/>
  <c r="BZ211"/>
  <c r="CE211" s="1"/>
  <c r="CA211"/>
  <c r="CB211"/>
  <c r="G212"/>
  <c r="T212" s="1"/>
  <c r="I212"/>
  <c r="BY212" s="1"/>
  <c r="K212"/>
  <c r="BZ212" s="1"/>
  <c r="M212"/>
  <c r="CA212" s="1"/>
  <c r="O212"/>
  <c r="X212" s="1"/>
  <c r="Q212"/>
  <c r="CC212" s="1"/>
  <c r="R212"/>
  <c r="S212" s="1"/>
  <c r="W212"/>
  <c r="Z212"/>
  <c r="AU212"/>
  <c r="AV212"/>
  <c r="AW212"/>
  <c r="AX212"/>
  <c r="AY212"/>
  <c r="AZ212"/>
  <c r="BB212"/>
  <c r="BA212" s="1"/>
  <c r="BC212"/>
  <c r="BD212"/>
  <c r="BE212"/>
  <c r="BF212"/>
  <c r="BG212"/>
  <c r="BH212"/>
  <c r="BI212"/>
  <c r="BJ212"/>
  <c r="BK212"/>
  <c r="BL212"/>
  <c r="BM212"/>
  <c r="BN212"/>
  <c r="BO212"/>
  <c r="BP212"/>
  <c r="BQ212"/>
  <c r="BR212"/>
  <c r="BS212"/>
  <c r="BT212"/>
  <c r="BU212"/>
  <c r="BV212"/>
  <c r="CB212"/>
  <c r="G213"/>
  <c r="T213" s="1"/>
  <c r="I213"/>
  <c r="BY213" s="1"/>
  <c r="K213"/>
  <c r="V213" s="1"/>
  <c r="M213"/>
  <c r="W213" s="1"/>
  <c r="O213"/>
  <c r="X213" s="1"/>
  <c r="Q213"/>
  <c r="CC213" s="1"/>
  <c r="R213"/>
  <c r="S213" s="1"/>
  <c r="Y213"/>
  <c r="Z213"/>
  <c r="AU213"/>
  <c r="AV213"/>
  <c r="AW213"/>
  <c r="AX213"/>
  <c r="AY213"/>
  <c r="AZ213"/>
  <c r="BA213"/>
  <c r="BB213"/>
  <c r="BC213"/>
  <c r="BD213"/>
  <c r="BE213"/>
  <c r="BF213"/>
  <c r="BG213"/>
  <c r="BH213"/>
  <c r="BI213"/>
  <c r="BJ213"/>
  <c r="BK213"/>
  <c r="BL213"/>
  <c r="BM213"/>
  <c r="BN213"/>
  <c r="BO213"/>
  <c r="BP213"/>
  <c r="BQ213"/>
  <c r="BR213"/>
  <c r="BS213"/>
  <c r="BT213"/>
  <c r="BU213"/>
  <c r="BV213"/>
  <c r="BZ213"/>
  <c r="CA213"/>
  <c r="CB213"/>
  <c r="G214"/>
  <c r="T214" s="1"/>
  <c r="I214"/>
  <c r="BY214" s="1"/>
  <c r="K214"/>
  <c r="BZ214" s="1"/>
  <c r="M214"/>
  <c r="CA214" s="1"/>
  <c r="O214"/>
  <c r="X214" s="1"/>
  <c r="Q214"/>
  <c r="CC214" s="1"/>
  <c r="R214"/>
  <c r="S214" s="1"/>
  <c r="W214"/>
  <c r="Z214"/>
  <c r="AU214"/>
  <c r="AV214"/>
  <c r="AW214"/>
  <c r="AX214"/>
  <c r="AY214"/>
  <c r="AZ214"/>
  <c r="BB214"/>
  <c r="BA214" s="1"/>
  <c r="BC214"/>
  <c r="BD214"/>
  <c r="BE214"/>
  <c r="BF214"/>
  <c r="BG214"/>
  <c r="BH214"/>
  <c r="BI214"/>
  <c r="BJ214"/>
  <c r="BK214"/>
  <c r="BL214"/>
  <c r="BM214"/>
  <c r="BN214"/>
  <c r="BO214"/>
  <c r="BP214"/>
  <c r="BQ214"/>
  <c r="BR214"/>
  <c r="BS214"/>
  <c r="BT214"/>
  <c r="BU214"/>
  <c r="BV214"/>
  <c r="CB214"/>
  <c r="G215"/>
  <c r="T215" s="1"/>
  <c r="I215"/>
  <c r="BY215" s="1"/>
  <c r="K215"/>
  <c r="V215" s="1"/>
  <c r="M215"/>
  <c r="W215" s="1"/>
  <c r="O215"/>
  <c r="X215" s="1"/>
  <c r="Q215"/>
  <c r="CC215" s="1"/>
  <c r="R215"/>
  <c r="S215" s="1"/>
  <c r="U215"/>
  <c r="Y215"/>
  <c r="Z215"/>
  <c r="AU215"/>
  <c r="AV215"/>
  <c r="AW215"/>
  <c r="AX215"/>
  <c r="AY215"/>
  <c r="AZ215"/>
  <c r="BA215"/>
  <c r="BB215"/>
  <c r="BC215"/>
  <c r="BD215"/>
  <c r="BE215"/>
  <c r="BF215"/>
  <c r="BG215"/>
  <c r="BH215"/>
  <c r="BI215"/>
  <c r="BJ215"/>
  <c r="BK215"/>
  <c r="BL215"/>
  <c r="BM215"/>
  <c r="BN215"/>
  <c r="BO215"/>
  <c r="BP215"/>
  <c r="BQ215"/>
  <c r="BR215"/>
  <c r="BS215"/>
  <c r="BT215"/>
  <c r="BU215"/>
  <c r="BV215"/>
  <c r="BZ215"/>
  <c r="CA215"/>
  <c r="CB215"/>
  <c r="G216"/>
  <c r="T216" s="1"/>
  <c r="I216"/>
  <c r="BY216" s="1"/>
  <c r="K216"/>
  <c r="BZ216" s="1"/>
  <c r="M216"/>
  <c r="CA216" s="1"/>
  <c r="O216"/>
  <c r="X216" s="1"/>
  <c r="Q216"/>
  <c r="CC216" s="1"/>
  <c r="R216"/>
  <c r="S216" s="1"/>
  <c r="W216"/>
  <c r="Z216"/>
  <c r="AU216"/>
  <c r="AV216"/>
  <c r="AW216"/>
  <c r="AX216"/>
  <c r="AY216"/>
  <c r="AZ216"/>
  <c r="BB216"/>
  <c r="BA216" s="1"/>
  <c r="BC216"/>
  <c r="BD216"/>
  <c r="BE216"/>
  <c r="BF216"/>
  <c r="BG216"/>
  <c r="BH216"/>
  <c r="BI216"/>
  <c r="BJ216"/>
  <c r="BK216"/>
  <c r="BL216"/>
  <c r="BM216"/>
  <c r="BN216"/>
  <c r="BO216"/>
  <c r="BP216"/>
  <c r="BQ216"/>
  <c r="BR216"/>
  <c r="BS216"/>
  <c r="BT216"/>
  <c r="BU216"/>
  <c r="BV216"/>
  <c r="CB216"/>
  <c r="G217"/>
  <c r="T217" s="1"/>
  <c r="I217"/>
  <c r="BY217" s="1"/>
  <c r="K217"/>
  <c r="V217" s="1"/>
  <c r="M217"/>
  <c r="W217" s="1"/>
  <c r="O217"/>
  <c r="X217" s="1"/>
  <c r="Q217"/>
  <c r="CC217" s="1"/>
  <c r="R217"/>
  <c r="S217" s="1"/>
  <c r="U217"/>
  <c r="Y217"/>
  <c r="Z217"/>
  <c r="AU217"/>
  <c r="AV217"/>
  <c r="AW217"/>
  <c r="AX217"/>
  <c r="AY217"/>
  <c r="AZ217"/>
  <c r="BA217"/>
  <c r="BB217"/>
  <c r="BC217"/>
  <c r="BD217"/>
  <c r="BE217"/>
  <c r="BF217"/>
  <c r="BG217"/>
  <c r="BH217"/>
  <c r="BI217"/>
  <c r="BJ217"/>
  <c r="BK217"/>
  <c r="BL217"/>
  <c r="BM217"/>
  <c r="BN217"/>
  <c r="BO217"/>
  <c r="BP217"/>
  <c r="BQ217"/>
  <c r="BR217"/>
  <c r="BS217"/>
  <c r="BT217"/>
  <c r="BU217"/>
  <c r="BV217"/>
  <c r="BZ217"/>
  <c r="CA217"/>
  <c r="CB217"/>
  <c r="G218"/>
  <c r="I218"/>
  <c r="BY218" s="1"/>
  <c r="K218"/>
  <c r="V218" s="1"/>
  <c r="M218"/>
  <c r="W218" s="1"/>
  <c r="O218"/>
  <c r="Q218"/>
  <c r="CC218" s="1"/>
  <c r="R218"/>
  <c r="S218" s="1"/>
  <c r="T218"/>
  <c r="X218"/>
  <c r="Z218"/>
  <c r="AU218"/>
  <c r="AV218"/>
  <c r="AW218"/>
  <c r="AX218"/>
  <c r="AY218"/>
  <c r="AZ218"/>
  <c r="BB218"/>
  <c r="BA218" s="1"/>
  <c r="BC218"/>
  <c r="BD218"/>
  <c r="BE218"/>
  <c r="BF218"/>
  <c r="BG218"/>
  <c r="BH218"/>
  <c r="BI218"/>
  <c r="BJ218"/>
  <c r="BK218"/>
  <c r="BL218"/>
  <c r="BM218"/>
  <c r="BN218"/>
  <c r="BO218"/>
  <c r="BP218"/>
  <c r="BQ218"/>
  <c r="BR218"/>
  <c r="BS218"/>
  <c r="BT218"/>
  <c r="BU218"/>
  <c r="BV218"/>
  <c r="BZ218"/>
  <c r="CB218"/>
  <c r="G219"/>
  <c r="T219" s="1"/>
  <c r="I219"/>
  <c r="BY219" s="1"/>
  <c r="K219"/>
  <c r="V219" s="1"/>
  <c r="M219"/>
  <c r="O219"/>
  <c r="X219" s="1"/>
  <c r="Q219"/>
  <c r="CC219" s="1"/>
  <c r="R219"/>
  <c r="S219" s="1"/>
  <c r="W219"/>
  <c r="Z219"/>
  <c r="AU219"/>
  <c r="AV219"/>
  <c r="AW219"/>
  <c r="AX219"/>
  <c r="AY219"/>
  <c r="AZ219"/>
  <c r="BB219"/>
  <c r="BA219" s="1"/>
  <c r="BC219"/>
  <c r="BD219"/>
  <c r="BE219"/>
  <c r="BF219"/>
  <c r="BG219"/>
  <c r="BH219"/>
  <c r="BI219"/>
  <c r="BJ219"/>
  <c r="BK219"/>
  <c r="BL219"/>
  <c r="BM219"/>
  <c r="BN219"/>
  <c r="BO219"/>
  <c r="BP219"/>
  <c r="BQ219"/>
  <c r="BR219"/>
  <c r="BS219"/>
  <c r="BT219"/>
  <c r="BU219"/>
  <c r="BV219"/>
  <c r="CA219"/>
  <c r="CB219"/>
  <c r="G220"/>
  <c r="T220" s="1"/>
  <c r="I220"/>
  <c r="K220"/>
  <c r="M220"/>
  <c r="O220"/>
  <c r="X220" s="1"/>
  <c r="Q220"/>
  <c r="R220"/>
  <c r="S220" s="1"/>
  <c r="V220"/>
  <c r="Z220"/>
  <c r="AU220"/>
  <c r="AV220"/>
  <c r="AW220"/>
  <c r="AX220"/>
  <c r="AY220"/>
  <c r="AZ220"/>
  <c r="BA220"/>
  <c r="BB220"/>
  <c r="BC220"/>
  <c r="BD220"/>
  <c r="BE220"/>
  <c r="BF220"/>
  <c r="BG220"/>
  <c r="BH220"/>
  <c r="BI220"/>
  <c r="BJ220"/>
  <c r="BK220"/>
  <c r="BL220"/>
  <c r="BM220"/>
  <c r="BN220"/>
  <c r="BO220"/>
  <c r="BP220"/>
  <c r="BQ220"/>
  <c r="BR220"/>
  <c r="BS220"/>
  <c r="BT220"/>
  <c r="BU220"/>
  <c r="BV220"/>
  <c r="BZ220"/>
  <c r="CB220"/>
  <c r="G221"/>
  <c r="I221"/>
  <c r="K221"/>
  <c r="V221" s="1"/>
  <c r="M221"/>
  <c r="W221" s="1"/>
  <c r="O221"/>
  <c r="Q221"/>
  <c r="R221"/>
  <c r="S221" s="1"/>
  <c r="T221"/>
  <c r="X221"/>
  <c r="Z221"/>
  <c r="AU221"/>
  <c r="AV221"/>
  <c r="AW221"/>
  <c r="AX221"/>
  <c r="AY221"/>
  <c r="AZ221"/>
  <c r="BB221"/>
  <c r="BA221" s="1"/>
  <c r="BC221"/>
  <c r="BD221"/>
  <c r="BE221"/>
  <c r="BF221"/>
  <c r="BG221"/>
  <c r="BH221"/>
  <c r="BI221"/>
  <c r="BJ221"/>
  <c r="BK221"/>
  <c r="BL221"/>
  <c r="BM221"/>
  <c r="BN221"/>
  <c r="BO221"/>
  <c r="BP221"/>
  <c r="BQ221"/>
  <c r="BR221"/>
  <c r="BS221"/>
  <c r="BT221"/>
  <c r="BU221"/>
  <c r="BV221"/>
  <c r="BZ221"/>
  <c r="CB221"/>
  <c r="G222"/>
  <c r="I222"/>
  <c r="BY222" s="1"/>
  <c r="K222"/>
  <c r="V222" s="1"/>
  <c r="M222"/>
  <c r="W222" s="1"/>
  <c r="O222"/>
  <c r="Q222"/>
  <c r="CC222" s="1"/>
  <c r="R222"/>
  <c r="S222" s="1"/>
  <c r="T222"/>
  <c r="X222"/>
  <c r="Z222"/>
  <c r="AU222"/>
  <c r="AV222"/>
  <c r="AW222"/>
  <c r="AX222"/>
  <c r="AY222"/>
  <c r="AZ222"/>
  <c r="BB222"/>
  <c r="BA222" s="1"/>
  <c r="BC222"/>
  <c r="BD222"/>
  <c r="BE222"/>
  <c r="BF222"/>
  <c r="BG222"/>
  <c r="BH222"/>
  <c r="BI222"/>
  <c r="BJ222"/>
  <c r="BK222"/>
  <c r="BL222"/>
  <c r="BM222"/>
  <c r="BN222"/>
  <c r="BO222"/>
  <c r="BP222"/>
  <c r="BQ222"/>
  <c r="BR222"/>
  <c r="BS222"/>
  <c r="BT222"/>
  <c r="BU222"/>
  <c r="BV222"/>
  <c r="BZ222"/>
  <c r="CB222"/>
  <c r="G223"/>
  <c r="T223" s="1"/>
  <c r="I223"/>
  <c r="K223"/>
  <c r="V223" s="1"/>
  <c r="M223"/>
  <c r="CA223" s="1"/>
  <c r="O223"/>
  <c r="X223" s="1"/>
  <c r="Q223"/>
  <c r="R223"/>
  <c r="S223" s="1"/>
  <c r="W223"/>
  <c r="Z223"/>
  <c r="AU223"/>
  <c r="AV223"/>
  <c r="AW223"/>
  <c r="AX223"/>
  <c r="AY223"/>
  <c r="AZ223"/>
  <c r="BA223"/>
  <c r="BB223"/>
  <c r="BC223"/>
  <c r="BD223"/>
  <c r="BE223"/>
  <c r="BF223"/>
  <c r="BG223"/>
  <c r="BH223"/>
  <c r="BI223"/>
  <c r="BJ223"/>
  <c r="BK223"/>
  <c r="BL223"/>
  <c r="BM223"/>
  <c r="BN223"/>
  <c r="BO223"/>
  <c r="BP223"/>
  <c r="BQ223"/>
  <c r="BR223"/>
  <c r="BS223"/>
  <c r="BT223"/>
  <c r="BU223"/>
  <c r="BV223"/>
  <c r="BZ223"/>
  <c r="CB223"/>
  <c r="G224"/>
  <c r="T224" s="1"/>
  <c r="I224"/>
  <c r="BY224" s="1"/>
  <c r="K224"/>
  <c r="M224"/>
  <c r="W224" s="1"/>
  <c r="O224"/>
  <c r="X224" s="1"/>
  <c r="Q224"/>
  <c r="R224"/>
  <c r="S224" s="1"/>
  <c r="V224"/>
  <c r="Z224"/>
  <c r="AU224"/>
  <c r="AV224"/>
  <c r="AW224"/>
  <c r="AX224"/>
  <c r="AY224"/>
  <c r="AZ224"/>
  <c r="BB224"/>
  <c r="BA224" s="1"/>
  <c r="BC224"/>
  <c r="BD224"/>
  <c r="BE224"/>
  <c r="BF224"/>
  <c r="BG224"/>
  <c r="BH224"/>
  <c r="BI224"/>
  <c r="BJ224"/>
  <c r="BK224"/>
  <c r="BL224"/>
  <c r="BM224"/>
  <c r="BN224"/>
  <c r="BO224"/>
  <c r="BP224"/>
  <c r="BQ224"/>
  <c r="BR224"/>
  <c r="BS224"/>
  <c r="BT224"/>
  <c r="BU224"/>
  <c r="BV224"/>
  <c r="BZ224"/>
  <c r="G225"/>
  <c r="I225"/>
  <c r="K225"/>
  <c r="V225" s="1"/>
  <c r="M225"/>
  <c r="O225"/>
  <c r="Q225"/>
  <c r="R225"/>
  <c r="S225" s="1"/>
  <c r="T225"/>
  <c r="X225"/>
  <c r="Z225"/>
  <c r="AU225"/>
  <c r="AV225"/>
  <c r="AW225"/>
  <c r="AX225"/>
  <c r="AY225"/>
  <c r="AZ225"/>
  <c r="BB225"/>
  <c r="BA225" s="1"/>
  <c r="BC225"/>
  <c r="BD225"/>
  <c r="BE225"/>
  <c r="BF225"/>
  <c r="BG225"/>
  <c r="BH225"/>
  <c r="BI225"/>
  <c r="BJ225"/>
  <c r="BK225"/>
  <c r="BL225"/>
  <c r="BM225"/>
  <c r="BN225"/>
  <c r="BO225"/>
  <c r="BP225"/>
  <c r="BQ225"/>
  <c r="BR225"/>
  <c r="BS225"/>
  <c r="BT225"/>
  <c r="BU225"/>
  <c r="BV225"/>
  <c r="CB225"/>
  <c r="G226"/>
  <c r="I226"/>
  <c r="K226"/>
  <c r="V226" s="1"/>
  <c r="M226"/>
  <c r="W226" s="1"/>
  <c r="O226"/>
  <c r="Q226"/>
  <c r="R226"/>
  <c r="S226" s="1"/>
  <c r="T226"/>
  <c r="X226"/>
  <c r="Z226"/>
  <c r="AU226"/>
  <c r="AV226"/>
  <c r="AW226"/>
  <c r="AX226"/>
  <c r="AY226"/>
  <c r="AZ226"/>
  <c r="BB226"/>
  <c r="BA226" s="1"/>
  <c r="BC226"/>
  <c r="BD226"/>
  <c r="BE226"/>
  <c r="BF226"/>
  <c r="BG226"/>
  <c r="BH226"/>
  <c r="BI226"/>
  <c r="BJ226"/>
  <c r="BK226"/>
  <c r="BL226"/>
  <c r="BM226"/>
  <c r="BN226"/>
  <c r="BO226"/>
  <c r="BP226"/>
  <c r="BQ226"/>
  <c r="BR226"/>
  <c r="BS226"/>
  <c r="BT226"/>
  <c r="BU226"/>
  <c r="BV226"/>
  <c r="CB226"/>
  <c r="G227"/>
  <c r="T227" s="1"/>
  <c r="I227"/>
  <c r="BY227" s="1"/>
  <c r="K227"/>
  <c r="M227"/>
  <c r="W227" s="1"/>
  <c r="O227"/>
  <c r="X227" s="1"/>
  <c r="Q227"/>
  <c r="CC227" s="1"/>
  <c r="R227"/>
  <c r="S227" s="1"/>
  <c r="U227"/>
  <c r="V227"/>
  <c r="Y227"/>
  <c r="Z227"/>
  <c r="AU227"/>
  <c r="AV227"/>
  <c r="AW227"/>
  <c r="AX227"/>
  <c r="AY227"/>
  <c r="AZ227"/>
  <c r="BA227"/>
  <c r="BB227"/>
  <c r="BC227"/>
  <c r="BD227"/>
  <c r="BE227"/>
  <c r="BF227"/>
  <c r="BG227"/>
  <c r="BH227"/>
  <c r="BI227"/>
  <c r="BJ227"/>
  <c r="BK227"/>
  <c r="BL227"/>
  <c r="BM227"/>
  <c r="BN227"/>
  <c r="BO227"/>
  <c r="BP227"/>
  <c r="BQ227"/>
  <c r="BR227"/>
  <c r="BS227"/>
  <c r="BT227"/>
  <c r="BU227"/>
  <c r="BV227"/>
  <c r="BZ227"/>
  <c r="G228"/>
  <c r="T228" s="1"/>
  <c r="I228"/>
  <c r="BY228" s="1"/>
  <c r="K228"/>
  <c r="M228"/>
  <c r="W228" s="1"/>
  <c r="O228"/>
  <c r="CB228" s="1"/>
  <c r="Q228"/>
  <c r="CC228" s="1"/>
  <c r="R228"/>
  <c r="S228" s="1"/>
  <c r="Z228"/>
  <c r="AU228"/>
  <c r="AV228"/>
  <c r="AW228"/>
  <c r="AX228"/>
  <c r="AY228"/>
  <c r="AZ228"/>
  <c r="BB228"/>
  <c r="BA228" s="1"/>
  <c r="BC228"/>
  <c r="BD228"/>
  <c r="BE228"/>
  <c r="BF228"/>
  <c r="BG228"/>
  <c r="BH228"/>
  <c r="BI228"/>
  <c r="BJ228"/>
  <c r="BK228"/>
  <c r="BL228"/>
  <c r="BM228"/>
  <c r="BN228"/>
  <c r="BO228"/>
  <c r="BP228"/>
  <c r="BQ228"/>
  <c r="BR228"/>
  <c r="BS228"/>
  <c r="BT228"/>
  <c r="BU228"/>
  <c r="BV228"/>
  <c r="G229"/>
  <c r="T229" s="1"/>
  <c r="I229"/>
  <c r="BY229" s="1"/>
  <c r="K229"/>
  <c r="M229"/>
  <c r="CA229" s="1"/>
  <c r="O229"/>
  <c r="CB229" s="1"/>
  <c r="Q229"/>
  <c r="CC229" s="1"/>
  <c r="R229"/>
  <c r="S229" s="1"/>
  <c r="U229"/>
  <c r="W229"/>
  <c r="Y229"/>
  <c r="Z229"/>
  <c r="AU229"/>
  <c r="AV229"/>
  <c r="AW229"/>
  <c r="AX229"/>
  <c r="AY229"/>
  <c r="AZ229"/>
  <c r="BB229"/>
  <c r="BA229" s="1"/>
  <c r="BC229"/>
  <c r="BD229"/>
  <c r="BE229"/>
  <c r="BF229"/>
  <c r="BG229"/>
  <c r="BH229"/>
  <c r="BI229"/>
  <c r="BJ229"/>
  <c r="BK229"/>
  <c r="BL229"/>
  <c r="BM229"/>
  <c r="BN229"/>
  <c r="BO229"/>
  <c r="BP229"/>
  <c r="BQ229"/>
  <c r="BR229"/>
  <c r="BS229"/>
  <c r="BT229"/>
  <c r="BU229"/>
  <c r="BV229"/>
  <c r="G230"/>
  <c r="T230" s="1"/>
  <c r="I230"/>
  <c r="K230"/>
  <c r="V230" s="1"/>
  <c r="M230"/>
  <c r="W230" s="1"/>
  <c r="O230"/>
  <c r="CB230" s="1"/>
  <c r="Q230"/>
  <c r="R230"/>
  <c r="S230" s="1"/>
  <c r="X230"/>
  <c r="Z230"/>
  <c r="AU230"/>
  <c r="AV230"/>
  <c r="AW230"/>
  <c r="AX230"/>
  <c r="AY230"/>
  <c r="AZ230"/>
  <c r="BA230"/>
  <c r="BB230"/>
  <c r="BC230"/>
  <c r="BD230"/>
  <c r="BE230"/>
  <c r="BF230"/>
  <c r="BG230"/>
  <c r="BH230"/>
  <c r="BI230"/>
  <c r="BJ230"/>
  <c r="BK230"/>
  <c r="BL230"/>
  <c r="BM230"/>
  <c r="BN230"/>
  <c r="BO230"/>
  <c r="BP230"/>
  <c r="BQ230"/>
  <c r="BR230"/>
  <c r="BS230"/>
  <c r="BT230"/>
  <c r="BU230"/>
  <c r="BV230"/>
  <c r="BZ230"/>
  <c r="G231"/>
  <c r="T231" s="1"/>
  <c r="I231"/>
  <c r="BY231" s="1"/>
  <c r="K231"/>
  <c r="V231" s="1"/>
  <c r="M231"/>
  <c r="CA231" s="1"/>
  <c r="O231"/>
  <c r="X231" s="1"/>
  <c r="Q231"/>
  <c r="R231"/>
  <c r="S231" s="1"/>
  <c r="W231"/>
  <c r="Z231"/>
  <c r="AU231"/>
  <c r="AV231"/>
  <c r="AW231"/>
  <c r="AX231"/>
  <c r="AY231"/>
  <c r="AZ231"/>
  <c r="BB231"/>
  <c r="BA231" s="1"/>
  <c r="BC231"/>
  <c r="BD231"/>
  <c r="BE231"/>
  <c r="BF231"/>
  <c r="BG231"/>
  <c r="BH231"/>
  <c r="BI231"/>
  <c r="BJ231"/>
  <c r="BK231"/>
  <c r="BL231"/>
  <c r="BM231"/>
  <c r="BN231"/>
  <c r="BO231"/>
  <c r="BP231"/>
  <c r="BQ231"/>
  <c r="BR231"/>
  <c r="BS231"/>
  <c r="BT231"/>
  <c r="BU231"/>
  <c r="BV231"/>
  <c r="CB231"/>
  <c r="G232"/>
  <c r="I232"/>
  <c r="BY232" s="1"/>
  <c r="K232"/>
  <c r="M232"/>
  <c r="W232" s="1"/>
  <c r="O232"/>
  <c r="Q232"/>
  <c r="R232"/>
  <c r="S232" s="1"/>
  <c r="T232"/>
  <c r="V232"/>
  <c r="X232"/>
  <c r="Z232"/>
  <c r="AU232"/>
  <c r="AV232"/>
  <c r="AW232"/>
  <c r="AX232"/>
  <c r="AY232"/>
  <c r="AZ232"/>
  <c r="BB232"/>
  <c r="BA232" s="1"/>
  <c r="BC232"/>
  <c r="BD232"/>
  <c r="BE232"/>
  <c r="BF232"/>
  <c r="BG232"/>
  <c r="BH232"/>
  <c r="BI232"/>
  <c r="BJ232"/>
  <c r="BK232"/>
  <c r="BL232"/>
  <c r="BM232"/>
  <c r="BN232"/>
  <c r="BO232"/>
  <c r="BP232"/>
  <c r="BQ232"/>
  <c r="BR232"/>
  <c r="BS232"/>
  <c r="BT232"/>
  <c r="BU232"/>
  <c r="BV232"/>
  <c r="BZ232"/>
  <c r="CB232"/>
  <c r="G233"/>
  <c r="I233"/>
  <c r="K233"/>
  <c r="V233" s="1"/>
  <c r="M233"/>
  <c r="CA233" s="1"/>
  <c r="O233"/>
  <c r="Q233"/>
  <c r="R233"/>
  <c r="S233" s="1"/>
  <c r="T233"/>
  <c r="X233"/>
  <c r="Z233"/>
  <c r="AU233"/>
  <c r="AV233"/>
  <c r="AW233"/>
  <c r="AX233"/>
  <c r="AY233"/>
  <c r="AZ233"/>
  <c r="BB233"/>
  <c r="BA233" s="1"/>
  <c r="BC233"/>
  <c r="BD233"/>
  <c r="BE233"/>
  <c r="BF233"/>
  <c r="BG233"/>
  <c r="BH233"/>
  <c r="BI233"/>
  <c r="BJ233"/>
  <c r="BK233"/>
  <c r="BL233"/>
  <c r="BM233"/>
  <c r="BN233"/>
  <c r="BO233"/>
  <c r="BP233"/>
  <c r="BQ233"/>
  <c r="BR233"/>
  <c r="BS233"/>
  <c r="BT233"/>
  <c r="BU233"/>
  <c r="BV233"/>
  <c r="CB233"/>
  <c r="G234"/>
  <c r="T234" s="1"/>
  <c r="I234"/>
  <c r="K234"/>
  <c r="V234" s="1"/>
  <c r="M234"/>
  <c r="W234" s="1"/>
  <c r="O234"/>
  <c r="Q234"/>
  <c r="R234"/>
  <c r="S234" s="1"/>
  <c r="X234"/>
  <c r="Z234"/>
  <c r="AU234"/>
  <c r="AV234"/>
  <c r="AW234"/>
  <c r="AX234"/>
  <c r="AY234"/>
  <c r="AZ234"/>
  <c r="BA234"/>
  <c r="BB234"/>
  <c r="BC234"/>
  <c r="BD234"/>
  <c r="BE234"/>
  <c r="BF234"/>
  <c r="BG234"/>
  <c r="BH234"/>
  <c r="BI234"/>
  <c r="BJ234"/>
  <c r="BK234"/>
  <c r="BL234"/>
  <c r="BM234"/>
  <c r="BN234"/>
  <c r="BO234"/>
  <c r="BP234"/>
  <c r="BQ234"/>
  <c r="BR234"/>
  <c r="BS234"/>
  <c r="BT234"/>
  <c r="BU234"/>
  <c r="BV234"/>
  <c r="CB234"/>
  <c r="G235"/>
  <c r="T235" s="1"/>
  <c r="I235"/>
  <c r="BY235" s="1"/>
  <c r="K235"/>
  <c r="V235" s="1"/>
  <c r="M235"/>
  <c r="W235" s="1"/>
  <c r="O235"/>
  <c r="X235" s="1"/>
  <c r="Q235"/>
  <c r="R235"/>
  <c r="S235" s="1"/>
  <c r="U235"/>
  <c r="Z235"/>
  <c r="AU235"/>
  <c r="AV235"/>
  <c r="AW235"/>
  <c r="AX235"/>
  <c r="AY235"/>
  <c r="AZ235"/>
  <c r="BB235"/>
  <c r="BA235" s="1"/>
  <c r="BC235"/>
  <c r="BD235"/>
  <c r="BE235"/>
  <c r="BF235"/>
  <c r="BG235"/>
  <c r="BH235"/>
  <c r="BI235"/>
  <c r="BJ235"/>
  <c r="BK235"/>
  <c r="BL235"/>
  <c r="BM235"/>
  <c r="BN235"/>
  <c r="BO235"/>
  <c r="BP235"/>
  <c r="BQ235"/>
  <c r="BR235"/>
  <c r="BS235"/>
  <c r="BT235"/>
  <c r="BU235"/>
  <c r="BV235"/>
  <c r="G236"/>
  <c r="T236" s="1"/>
  <c r="I236"/>
  <c r="BY236" s="1"/>
  <c r="K236"/>
  <c r="M236"/>
  <c r="W236" s="1"/>
  <c r="O236"/>
  <c r="CB236" s="1"/>
  <c r="Q236"/>
  <c r="CC236" s="1"/>
  <c r="R236"/>
  <c r="S236" s="1"/>
  <c r="V236"/>
  <c r="Z236"/>
  <c r="AU236"/>
  <c r="AV236"/>
  <c r="AW236"/>
  <c r="AX236"/>
  <c r="AY236"/>
  <c r="AZ236"/>
  <c r="BA236"/>
  <c r="BB236"/>
  <c r="BC236"/>
  <c r="BD236"/>
  <c r="BE236"/>
  <c r="BF236"/>
  <c r="BG236"/>
  <c r="BH236"/>
  <c r="BI236"/>
  <c r="BJ236"/>
  <c r="BK236"/>
  <c r="BL236"/>
  <c r="BM236"/>
  <c r="BN236"/>
  <c r="BO236"/>
  <c r="BP236"/>
  <c r="BQ236"/>
  <c r="BR236"/>
  <c r="BS236"/>
  <c r="BT236"/>
  <c r="BU236"/>
  <c r="BV236"/>
  <c r="BZ236"/>
  <c r="G237"/>
  <c r="T237" s="1"/>
  <c r="I237"/>
  <c r="BY237" s="1"/>
  <c r="K237"/>
  <c r="V237" s="1"/>
  <c r="M237"/>
  <c r="O237"/>
  <c r="CB237" s="1"/>
  <c r="Q237"/>
  <c r="CC237" s="1"/>
  <c r="R237"/>
  <c r="S237" s="1"/>
  <c r="U237"/>
  <c r="Z237"/>
  <c r="AU237"/>
  <c r="AV237"/>
  <c r="AW237"/>
  <c r="AX237"/>
  <c r="AY237"/>
  <c r="AZ237"/>
  <c r="BA237"/>
  <c r="BB237"/>
  <c r="BC237"/>
  <c r="BD237"/>
  <c r="BE237"/>
  <c r="BF237"/>
  <c r="BG237"/>
  <c r="BH237"/>
  <c r="BI237"/>
  <c r="BJ237"/>
  <c r="BK237"/>
  <c r="BL237"/>
  <c r="BM237"/>
  <c r="BN237"/>
  <c r="BO237"/>
  <c r="BP237"/>
  <c r="BQ237"/>
  <c r="BR237"/>
  <c r="BS237"/>
  <c r="BT237"/>
  <c r="BU237"/>
  <c r="BV237"/>
  <c r="BZ237"/>
  <c r="G238"/>
  <c r="I238"/>
  <c r="K238"/>
  <c r="V238" s="1"/>
  <c r="M238"/>
  <c r="O238"/>
  <c r="Q238"/>
  <c r="R238"/>
  <c r="S238" s="1"/>
  <c r="T238"/>
  <c r="W238"/>
  <c r="X238"/>
  <c r="Z238"/>
  <c r="AU238"/>
  <c r="AV238"/>
  <c r="AW238"/>
  <c r="AX238"/>
  <c r="AY238"/>
  <c r="AZ238"/>
  <c r="BB238"/>
  <c r="BA238" s="1"/>
  <c r="BC238"/>
  <c r="BD238"/>
  <c r="BE238"/>
  <c r="BF238"/>
  <c r="BG238"/>
  <c r="BH238"/>
  <c r="BI238"/>
  <c r="BJ238"/>
  <c r="BK238"/>
  <c r="BL238"/>
  <c r="BM238"/>
  <c r="BN238"/>
  <c r="BO238"/>
  <c r="BP238"/>
  <c r="BQ238"/>
  <c r="BR238"/>
  <c r="BS238"/>
  <c r="BT238"/>
  <c r="BU238"/>
  <c r="BV238"/>
  <c r="CA238"/>
  <c r="CB238"/>
  <c r="G239"/>
  <c r="T239" s="1"/>
  <c r="I239"/>
  <c r="BY239" s="1"/>
  <c r="K239"/>
  <c r="V239" s="1"/>
  <c r="M239"/>
  <c r="O239"/>
  <c r="Q239"/>
  <c r="CC239" s="1"/>
  <c r="R239"/>
  <c r="S239" s="1"/>
  <c r="W239"/>
  <c r="Y239"/>
  <c r="Z239"/>
  <c r="AU239"/>
  <c r="AV239"/>
  <c r="AW239"/>
  <c r="AX239"/>
  <c r="AY239"/>
  <c r="AZ239"/>
  <c r="BA239"/>
  <c r="BB239"/>
  <c r="BC239"/>
  <c r="BD239"/>
  <c r="BE239"/>
  <c r="BF239"/>
  <c r="BG239"/>
  <c r="BH239"/>
  <c r="BI239"/>
  <c r="BJ239"/>
  <c r="BK239"/>
  <c r="BL239"/>
  <c r="BM239"/>
  <c r="BN239"/>
  <c r="BO239"/>
  <c r="BP239"/>
  <c r="BQ239"/>
  <c r="BR239"/>
  <c r="BS239"/>
  <c r="BT239"/>
  <c r="BU239"/>
  <c r="BV239"/>
  <c r="CA239"/>
  <c r="G240"/>
  <c r="T240" s="1"/>
  <c r="I240"/>
  <c r="BY240" s="1"/>
  <c r="K240"/>
  <c r="BZ240" s="1"/>
  <c r="M240"/>
  <c r="O240"/>
  <c r="X240" s="1"/>
  <c r="Q240"/>
  <c r="CC240" s="1"/>
  <c r="R240"/>
  <c r="S240" s="1"/>
  <c r="V240"/>
  <c r="Y240"/>
  <c r="Z240"/>
  <c r="AU240"/>
  <c r="AV240"/>
  <c r="AW240"/>
  <c r="AX240"/>
  <c r="AY240"/>
  <c r="AZ240"/>
  <c r="BB240"/>
  <c r="BA240" s="1"/>
  <c r="BC240"/>
  <c r="BD240"/>
  <c r="BE240"/>
  <c r="BF240"/>
  <c r="BG240"/>
  <c r="BH240"/>
  <c r="BI240"/>
  <c r="BJ240"/>
  <c r="BK240"/>
  <c r="BL240"/>
  <c r="BM240"/>
  <c r="BN240"/>
  <c r="BO240"/>
  <c r="BP240"/>
  <c r="BQ240"/>
  <c r="BR240"/>
  <c r="BS240"/>
  <c r="BT240"/>
  <c r="BU240"/>
  <c r="BV240"/>
  <c r="CB240"/>
  <c r="I241"/>
  <c r="BY241" s="1"/>
  <c r="K241"/>
  <c r="BZ241" s="1"/>
  <c r="M241"/>
  <c r="O241"/>
  <c r="Q241"/>
  <c r="CC241" s="1"/>
  <c r="R241"/>
  <c r="AU241"/>
  <c r="AV241"/>
  <c r="AW241"/>
  <c r="AX241"/>
  <c r="AY241"/>
  <c r="AZ241"/>
  <c r="BB241"/>
  <c r="BA241" s="1"/>
  <c r="CB241"/>
  <c r="G242"/>
  <c r="I242"/>
  <c r="BY242" s="1"/>
  <c r="K242"/>
  <c r="M242"/>
  <c r="O242"/>
  <c r="Q242"/>
  <c r="R242"/>
  <c r="S242" s="1"/>
  <c r="T242"/>
  <c r="V242"/>
  <c r="X242"/>
  <c r="Z242"/>
  <c r="AU242"/>
  <c r="AV242"/>
  <c r="AW242"/>
  <c r="AX242"/>
  <c r="AY242"/>
  <c r="AZ242"/>
  <c r="BB242"/>
  <c r="BA242" s="1"/>
  <c r="BC242"/>
  <c r="BD242"/>
  <c r="BE242"/>
  <c r="BF242"/>
  <c r="BG242"/>
  <c r="BH242"/>
  <c r="BI242"/>
  <c r="BJ242"/>
  <c r="BK242"/>
  <c r="BL242"/>
  <c r="BM242"/>
  <c r="BN242"/>
  <c r="BO242"/>
  <c r="BP242"/>
  <c r="BQ242"/>
  <c r="BR242"/>
  <c r="BS242"/>
  <c r="BT242"/>
  <c r="BU242"/>
  <c r="BV242"/>
  <c r="BZ242"/>
  <c r="CB242"/>
  <c r="G243"/>
  <c r="T243" s="1"/>
  <c r="I243"/>
  <c r="BY243" s="1"/>
  <c r="K243"/>
  <c r="V243" s="1"/>
  <c r="M243"/>
  <c r="O243"/>
  <c r="Q243"/>
  <c r="CC243" s="1"/>
  <c r="R243"/>
  <c r="S243" s="1"/>
  <c r="Z243"/>
  <c r="AU243"/>
  <c r="AV243"/>
  <c r="AW243"/>
  <c r="AX243"/>
  <c r="AY243"/>
  <c r="AZ243"/>
  <c r="BB243"/>
  <c r="BA243" s="1"/>
  <c r="BC243"/>
  <c r="BD243"/>
  <c r="BE243"/>
  <c r="BF243"/>
  <c r="BG243"/>
  <c r="BH243"/>
  <c r="BI243"/>
  <c r="BJ243"/>
  <c r="BK243"/>
  <c r="BL243"/>
  <c r="BM243"/>
  <c r="BN243"/>
  <c r="BO243"/>
  <c r="BP243"/>
  <c r="BQ243"/>
  <c r="BR243"/>
  <c r="BS243"/>
  <c r="BT243"/>
  <c r="BU243"/>
  <c r="BV243"/>
  <c r="G244"/>
  <c r="T244" s="1"/>
  <c r="I244"/>
  <c r="BY244" s="1"/>
  <c r="K244"/>
  <c r="BZ244" s="1"/>
  <c r="M244"/>
  <c r="O244"/>
  <c r="X244" s="1"/>
  <c r="Q244"/>
  <c r="CC244" s="1"/>
  <c r="R244"/>
  <c r="S244" s="1"/>
  <c r="Y244"/>
  <c r="Z244"/>
  <c r="AU244"/>
  <c r="AV244"/>
  <c r="AW244"/>
  <c r="AX244"/>
  <c r="AY244"/>
  <c r="AZ244"/>
  <c r="BB244"/>
  <c r="BA244" s="1"/>
  <c r="BC244"/>
  <c r="BD244"/>
  <c r="BE244"/>
  <c r="BF244"/>
  <c r="BG244"/>
  <c r="BH244"/>
  <c r="BI244"/>
  <c r="BJ244"/>
  <c r="BK244"/>
  <c r="BL244"/>
  <c r="BM244"/>
  <c r="BN244"/>
  <c r="BO244"/>
  <c r="BP244"/>
  <c r="BQ244"/>
  <c r="BR244"/>
  <c r="BS244"/>
  <c r="BT244"/>
  <c r="BU244"/>
  <c r="BV244"/>
  <c r="G245"/>
  <c r="T245" s="1"/>
  <c r="I245"/>
  <c r="BY245" s="1"/>
  <c r="K245"/>
  <c r="M245"/>
  <c r="W245" s="1"/>
  <c r="O245"/>
  <c r="X245" s="1"/>
  <c r="Q245"/>
  <c r="CC245" s="1"/>
  <c r="R245"/>
  <c r="S245" s="1"/>
  <c r="V245"/>
  <c r="Z245"/>
  <c r="AU245"/>
  <c r="AV245"/>
  <c r="AW245"/>
  <c r="AX245"/>
  <c r="AY245"/>
  <c r="AZ245"/>
  <c r="BB245"/>
  <c r="BA245" s="1"/>
  <c r="BC245"/>
  <c r="BD245"/>
  <c r="BE245"/>
  <c r="BF245"/>
  <c r="BG245"/>
  <c r="BH245"/>
  <c r="BI245"/>
  <c r="BJ245"/>
  <c r="BK245"/>
  <c r="BL245"/>
  <c r="BM245"/>
  <c r="BN245"/>
  <c r="BO245"/>
  <c r="BP245"/>
  <c r="BQ245"/>
  <c r="BR245"/>
  <c r="BS245"/>
  <c r="BT245"/>
  <c r="BU245"/>
  <c r="BV245"/>
  <c r="BZ245"/>
  <c r="G246"/>
  <c r="T246" s="1"/>
  <c r="I246"/>
  <c r="BY246" s="1"/>
  <c r="K246"/>
  <c r="V246" s="1"/>
  <c r="M246"/>
  <c r="CA246" s="1"/>
  <c r="O246"/>
  <c r="X246" s="1"/>
  <c r="Q246"/>
  <c r="CC246" s="1"/>
  <c r="R246"/>
  <c r="S246" s="1"/>
  <c r="W246"/>
  <c r="Z246"/>
  <c r="AU246"/>
  <c r="AV246"/>
  <c r="AW246"/>
  <c r="AX246"/>
  <c r="AY246"/>
  <c r="AZ246"/>
  <c r="BB246"/>
  <c r="BA246" s="1"/>
  <c r="BC246"/>
  <c r="BD246"/>
  <c r="BE246"/>
  <c r="BF246"/>
  <c r="BG246"/>
  <c r="BH246"/>
  <c r="BI246"/>
  <c r="BJ246"/>
  <c r="BK246"/>
  <c r="BL246"/>
  <c r="BM246"/>
  <c r="BN246"/>
  <c r="BO246"/>
  <c r="BP246"/>
  <c r="BQ246"/>
  <c r="BR246"/>
  <c r="BS246"/>
  <c r="BT246"/>
  <c r="BU246"/>
  <c r="BV246"/>
  <c r="G247"/>
  <c r="T247" s="1"/>
  <c r="I247"/>
  <c r="BY247" s="1"/>
  <c r="K247"/>
  <c r="V247" s="1"/>
  <c r="M247"/>
  <c r="O247"/>
  <c r="X247" s="1"/>
  <c r="Q247"/>
  <c r="CC247" s="1"/>
  <c r="R247"/>
  <c r="S247" s="1"/>
  <c r="W247"/>
  <c r="Z247"/>
  <c r="AU247"/>
  <c r="AV247"/>
  <c r="AW247"/>
  <c r="AX247"/>
  <c r="AY247"/>
  <c r="AZ247"/>
  <c r="BB247"/>
  <c r="BA247" s="1"/>
  <c r="BC247"/>
  <c r="BD247"/>
  <c r="BE247"/>
  <c r="BF247"/>
  <c r="BG247"/>
  <c r="BH247"/>
  <c r="BI247"/>
  <c r="BJ247"/>
  <c r="BK247"/>
  <c r="BL247"/>
  <c r="BM247"/>
  <c r="BN247"/>
  <c r="BO247"/>
  <c r="BP247"/>
  <c r="BQ247"/>
  <c r="BR247"/>
  <c r="BS247"/>
  <c r="BT247"/>
  <c r="BU247"/>
  <c r="BV247"/>
  <c r="CA247"/>
  <c r="G248"/>
  <c r="T248" s="1"/>
  <c r="I248"/>
  <c r="BY248" s="1"/>
  <c r="K248"/>
  <c r="V248" s="1"/>
  <c r="M248"/>
  <c r="CA248" s="1"/>
  <c r="O248"/>
  <c r="X248" s="1"/>
  <c r="Q248"/>
  <c r="CC248" s="1"/>
  <c r="R248"/>
  <c r="S248" s="1"/>
  <c r="W248"/>
  <c r="Z248"/>
  <c r="AU248"/>
  <c r="AV248"/>
  <c r="AW248"/>
  <c r="AX248"/>
  <c r="AY248"/>
  <c r="AZ248"/>
  <c r="BB248"/>
  <c r="BA248" s="1"/>
  <c r="BC248"/>
  <c r="BD248"/>
  <c r="BE248"/>
  <c r="BF248"/>
  <c r="BG248"/>
  <c r="BH248"/>
  <c r="BI248"/>
  <c r="BJ248"/>
  <c r="BK248"/>
  <c r="BL248"/>
  <c r="BM248"/>
  <c r="BN248"/>
  <c r="BO248"/>
  <c r="BP248"/>
  <c r="BQ248"/>
  <c r="BR248"/>
  <c r="BS248"/>
  <c r="BT248"/>
  <c r="BU248"/>
  <c r="BV248"/>
  <c r="G249"/>
  <c r="T249" s="1"/>
  <c r="I249"/>
  <c r="BY249" s="1"/>
  <c r="K249"/>
  <c r="BZ249" s="1"/>
  <c r="M249"/>
  <c r="O249"/>
  <c r="Q249"/>
  <c r="CC249" s="1"/>
  <c r="R249"/>
  <c r="S249" s="1"/>
  <c r="W249"/>
  <c r="Z249"/>
  <c r="AU249"/>
  <c r="AV249"/>
  <c r="AW249"/>
  <c r="AX249"/>
  <c r="AY249"/>
  <c r="AZ249"/>
  <c r="BB249"/>
  <c r="BA249" s="1"/>
  <c r="BC249"/>
  <c r="BD249"/>
  <c r="BE249"/>
  <c r="BF249"/>
  <c r="BG249"/>
  <c r="BH249"/>
  <c r="BI249"/>
  <c r="BJ249"/>
  <c r="BK249"/>
  <c r="BL249"/>
  <c r="BM249"/>
  <c r="BN249"/>
  <c r="BO249"/>
  <c r="BP249"/>
  <c r="BQ249"/>
  <c r="BR249"/>
  <c r="BS249"/>
  <c r="BT249"/>
  <c r="BU249"/>
  <c r="BV249"/>
  <c r="CA249"/>
  <c r="G250"/>
  <c r="T250" s="1"/>
  <c r="I250"/>
  <c r="BY250" s="1"/>
  <c r="K250"/>
  <c r="BZ250" s="1"/>
  <c r="M250"/>
  <c r="W250" s="1"/>
  <c r="O250"/>
  <c r="CB250" s="1"/>
  <c r="Q250"/>
  <c r="CC250" s="1"/>
  <c r="R250"/>
  <c r="S250" s="1"/>
  <c r="Z250"/>
  <c r="AU250"/>
  <c r="AV250"/>
  <c r="AW250"/>
  <c r="AX250"/>
  <c r="AY250"/>
  <c r="AZ250"/>
  <c r="BB250"/>
  <c r="BA250" s="1"/>
  <c r="BC250"/>
  <c r="BD250"/>
  <c r="BE250"/>
  <c r="BF250"/>
  <c r="BG250"/>
  <c r="BH250"/>
  <c r="BI250"/>
  <c r="BJ250"/>
  <c r="BK250"/>
  <c r="BL250"/>
  <c r="BM250"/>
  <c r="BN250"/>
  <c r="BO250"/>
  <c r="BP250"/>
  <c r="BQ250"/>
  <c r="BR250"/>
  <c r="BS250"/>
  <c r="BT250"/>
  <c r="BU250"/>
  <c r="BV250"/>
  <c r="G251"/>
  <c r="T251" s="1"/>
  <c r="I251"/>
  <c r="BY251" s="1"/>
  <c r="K251"/>
  <c r="BZ251" s="1"/>
  <c r="M251"/>
  <c r="W251" s="1"/>
  <c r="O251"/>
  <c r="X251" s="1"/>
  <c r="Q251"/>
  <c r="CC251" s="1"/>
  <c r="R251"/>
  <c r="S251" s="1"/>
  <c r="U251"/>
  <c r="Y251"/>
  <c r="Z251"/>
  <c r="AU251"/>
  <c r="AV251"/>
  <c r="AW251"/>
  <c r="AX251"/>
  <c r="AY251"/>
  <c r="AZ251"/>
  <c r="BB251"/>
  <c r="BA251" s="1"/>
  <c r="BC251"/>
  <c r="BD251"/>
  <c r="BE251"/>
  <c r="BF251"/>
  <c r="BG251"/>
  <c r="BH251"/>
  <c r="BI251"/>
  <c r="BJ251"/>
  <c r="BK251"/>
  <c r="BL251"/>
  <c r="BM251"/>
  <c r="BN251"/>
  <c r="BO251"/>
  <c r="BP251"/>
  <c r="BQ251"/>
  <c r="BR251"/>
  <c r="BS251"/>
  <c r="BT251"/>
  <c r="BU251"/>
  <c r="BV251"/>
  <c r="G252"/>
  <c r="T252" s="1"/>
  <c r="I252"/>
  <c r="BY252" s="1"/>
  <c r="K252"/>
  <c r="BZ252" s="1"/>
  <c r="M252"/>
  <c r="O252"/>
  <c r="X252" s="1"/>
  <c r="Q252"/>
  <c r="CC252" s="1"/>
  <c r="R252"/>
  <c r="S252" s="1"/>
  <c r="V252"/>
  <c r="Z252"/>
  <c r="AU252"/>
  <c r="AV252"/>
  <c r="AW252"/>
  <c r="AX252"/>
  <c r="AY252"/>
  <c r="AZ252"/>
  <c r="BB252"/>
  <c r="BA252" s="1"/>
  <c r="BC252"/>
  <c r="BD252"/>
  <c r="BE252"/>
  <c r="BF252"/>
  <c r="BG252"/>
  <c r="BH252"/>
  <c r="BI252"/>
  <c r="BJ252"/>
  <c r="BK252"/>
  <c r="BL252"/>
  <c r="BM252"/>
  <c r="BN252"/>
  <c r="BO252"/>
  <c r="BP252"/>
  <c r="BQ252"/>
  <c r="BR252"/>
  <c r="BS252"/>
  <c r="BT252"/>
  <c r="BU252"/>
  <c r="BV252"/>
  <c r="G253"/>
  <c r="T253" s="1"/>
  <c r="I253"/>
  <c r="BY253" s="1"/>
  <c r="K253"/>
  <c r="BZ253" s="1"/>
  <c r="M253"/>
  <c r="O253"/>
  <c r="Q253"/>
  <c r="CC253" s="1"/>
  <c r="R253"/>
  <c r="S253" s="1"/>
  <c r="W253"/>
  <c r="Z253"/>
  <c r="AU253"/>
  <c r="AV253"/>
  <c r="AW253"/>
  <c r="AX253"/>
  <c r="AY253"/>
  <c r="AZ253"/>
  <c r="BB253"/>
  <c r="BA253" s="1"/>
  <c r="BC253"/>
  <c r="BD253"/>
  <c r="BE253"/>
  <c r="BF253"/>
  <c r="BG253"/>
  <c r="BH253"/>
  <c r="BI253"/>
  <c r="BJ253"/>
  <c r="BK253"/>
  <c r="BL253"/>
  <c r="BM253"/>
  <c r="BN253"/>
  <c r="BO253"/>
  <c r="BP253"/>
  <c r="BQ253"/>
  <c r="BR253"/>
  <c r="BS253"/>
  <c r="BT253"/>
  <c r="BU253"/>
  <c r="BV253"/>
  <c r="CA253"/>
  <c r="G254"/>
  <c r="T254" s="1"/>
  <c r="I254"/>
  <c r="BY254" s="1"/>
  <c r="K254"/>
  <c r="BZ254" s="1"/>
  <c r="M254"/>
  <c r="W254" s="1"/>
  <c r="O254"/>
  <c r="CB254" s="1"/>
  <c r="Q254"/>
  <c r="CC254" s="1"/>
  <c r="R254"/>
  <c r="S254" s="1"/>
  <c r="Z254"/>
  <c r="AU254"/>
  <c r="AV254"/>
  <c r="AW254"/>
  <c r="AX254"/>
  <c r="AY254"/>
  <c r="AZ254"/>
  <c r="BB254"/>
  <c r="BA254" s="1"/>
  <c r="BC254"/>
  <c r="BD254"/>
  <c r="BE254"/>
  <c r="BF254"/>
  <c r="BG254"/>
  <c r="BH254"/>
  <c r="BI254"/>
  <c r="BJ254"/>
  <c r="BK254"/>
  <c r="BL254"/>
  <c r="BM254"/>
  <c r="BN254"/>
  <c r="BO254"/>
  <c r="BP254"/>
  <c r="BQ254"/>
  <c r="BR254"/>
  <c r="BS254"/>
  <c r="BT254"/>
  <c r="BU254"/>
  <c r="BV254"/>
  <c r="G255"/>
  <c r="T255" s="1"/>
  <c r="I255"/>
  <c r="BY255" s="1"/>
  <c r="K255"/>
  <c r="BZ255" s="1"/>
  <c r="M255"/>
  <c r="W255" s="1"/>
  <c r="O255"/>
  <c r="X255" s="1"/>
  <c r="Q255"/>
  <c r="CC255" s="1"/>
  <c r="R255"/>
  <c r="S255" s="1"/>
  <c r="Y255"/>
  <c r="Z255"/>
  <c r="AU255"/>
  <c r="AV255"/>
  <c r="AW255"/>
  <c r="AX255"/>
  <c r="AY255"/>
  <c r="AZ255"/>
  <c r="BB255"/>
  <c r="BA255" s="1"/>
  <c r="BC255"/>
  <c r="BD255"/>
  <c r="BE255"/>
  <c r="BF255"/>
  <c r="BG255"/>
  <c r="BH255"/>
  <c r="BI255"/>
  <c r="BJ255"/>
  <c r="BK255"/>
  <c r="BL255"/>
  <c r="BM255"/>
  <c r="BN255"/>
  <c r="BO255"/>
  <c r="BP255"/>
  <c r="BQ255"/>
  <c r="BR255"/>
  <c r="BS255"/>
  <c r="BT255"/>
  <c r="BU255"/>
  <c r="BV255"/>
  <c r="G256"/>
  <c r="T256" s="1"/>
  <c r="I256"/>
  <c r="BY256" s="1"/>
  <c r="K256"/>
  <c r="BZ256" s="1"/>
  <c r="M256"/>
  <c r="O256"/>
  <c r="X256" s="1"/>
  <c r="Q256"/>
  <c r="CC256" s="1"/>
  <c r="R256"/>
  <c r="S256" s="1"/>
  <c r="V256"/>
  <c r="Z256"/>
  <c r="AU256"/>
  <c r="AV256"/>
  <c r="AW256"/>
  <c r="AX256"/>
  <c r="AY256"/>
  <c r="AZ256"/>
  <c r="BB256"/>
  <c r="BA256" s="1"/>
  <c r="BC256"/>
  <c r="BD256"/>
  <c r="BE256"/>
  <c r="BF256"/>
  <c r="BG256"/>
  <c r="BH256"/>
  <c r="BI256"/>
  <c r="BJ256"/>
  <c r="BK256"/>
  <c r="BL256"/>
  <c r="BM256"/>
  <c r="BN256"/>
  <c r="BO256"/>
  <c r="BP256"/>
  <c r="BQ256"/>
  <c r="BR256"/>
  <c r="BS256"/>
  <c r="BT256"/>
  <c r="BU256"/>
  <c r="BV256"/>
  <c r="G257"/>
  <c r="T257" s="1"/>
  <c r="I257"/>
  <c r="BY257" s="1"/>
  <c r="K257"/>
  <c r="BZ257" s="1"/>
  <c r="M257"/>
  <c r="O257"/>
  <c r="Q257"/>
  <c r="CC257" s="1"/>
  <c r="R257"/>
  <c r="S257" s="1"/>
  <c r="W257"/>
  <c r="Z257"/>
  <c r="AU257"/>
  <c r="AV257"/>
  <c r="AW257"/>
  <c r="AX257"/>
  <c r="AY257"/>
  <c r="AZ257"/>
  <c r="BB257"/>
  <c r="BA257" s="1"/>
  <c r="BC257"/>
  <c r="BD257"/>
  <c r="BE257"/>
  <c r="BF257"/>
  <c r="BG257"/>
  <c r="BH257"/>
  <c r="BI257"/>
  <c r="BJ257"/>
  <c r="BK257"/>
  <c r="BL257"/>
  <c r="BM257"/>
  <c r="BN257"/>
  <c r="BO257"/>
  <c r="BP257"/>
  <c r="BQ257"/>
  <c r="BR257"/>
  <c r="BS257"/>
  <c r="BT257"/>
  <c r="BU257"/>
  <c r="BV257"/>
  <c r="CA257"/>
  <c r="G258"/>
  <c r="T258" s="1"/>
  <c r="I258"/>
  <c r="BY258" s="1"/>
  <c r="K258"/>
  <c r="BZ258" s="1"/>
  <c r="M258"/>
  <c r="W258" s="1"/>
  <c r="O258"/>
  <c r="CB258" s="1"/>
  <c r="Q258"/>
  <c r="CC258" s="1"/>
  <c r="R258"/>
  <c r="S258" s="1"/>
  <c r="X258"/>
  <c r="Z258"/>
  <c r="AU258"/>
  <c r="AV258"/>
  <c r="AW258"/>
  <c r="AX258"/>
  <c r="AY258"/>
  <c r="AZ258"/>
  <c r="BB258"/>
  <c r="BA258" s="1"/>
  <c r="BC258"/>
  <c r="BD258"/>
  <c r="BE258"/>
  <c r="BF258"/>
  <c r="BG258"/>
  <c r="BH258"/>
  <c r="BI258"/>
  <c r="BJ258"/>
  <c r="BK258"/>
  <c r="BL258"/>
  <c r="BM258"/>
  <c r="BN258"/>
  <c r="BO258"/>
  <c r="BP258"/>
  <c r="BQ258"/>
  <c r="BR258"/>
  <c r="BS258"/>
  <c r="BT258"/>
  <c r="BU258"/>
  <c r="BV258"/>
  <c r="G259"/>
  <c r="T259" s="1"/>
  <c r="I259"/>
  <c r="BY259" s="1"/>
  <c r="K259"/>
  <c r="BZ259" s="1"/>
  <c r="M259"/>
  <c r="W259" s="1"/>
  <c r="O259"/>
  <c r="X259" s="1"/>
  <c r="Q259"/>
  <c r="CC259" s="1"/>
  <c r="R259"/>
  <c r="S259" s="1"/>
  <c r="U259"/>
  <c r="Y259"/>
  <c r="Z259"/>
  <c r="AU259"/>
  <c r="AV259"/>
  <c r="AW259"/>
  <c r="AX259"/>
  <c r="AY259"/>
  <c r="AZ259"/>
  <c r="BB259"/>
  <c r="BA259" s="1"/>
  <c r="BC259"/>
  <c r="BD259"/>
  <c r="BE259"/>
  <c r="BF259"/>
  <c r="BG259"/>
  <c r="BH259"/>
  <c r="BI259"/>
  <c r="BJ259"/>
  <c r="BK259"/>
  <c r="BL259"/>
  <c r="BM259"/>
  <c r="BN259"/>
  <c r="BO259"/>
  <c r="BP259"/>
  <c r="BQ259"/>
  <c r="BR259"/>
  <c r="BS259"/>
  <c r="BT259"/>
  <c r="BU259"/>
  <c r="BV259"/>
  <c r="G260"/>
  <c r="T260" s="1"/>
  <c r="I260"/>
  <c r="BY260" s="1"/>
  <c r="K260"/>
  <c r="BZ260" s="1"/>
  <c r="M260"/>
  <c r="O260"/>
  <c r="X260" s="1"/>
  <c r="Q260"/>
  <c r="CC260" s="1"/>
  <c r="R260"/>
  <c r="S260" s="1"/>
  <c r="V260"/>
  <c r="Z260"/>
  <c r="AU260"/>
  <c r="AV260"/>
  <c r="AW260"/>
  <c r="AX260"/>
  <c r="AY260"/>
  <c r="AZ260"/>
  <c r="BB260"/>
  <c r="BA260" s="1"/>
  <c r="BC260"/>
  <c r="BD260"/>
  <c r="BE260"/>
  <c r="BF260"/>
  <c r="BG260"/>
  <c r="BH260"/>
  <c r="BI260"/>
  <c r="BJ260"/>
  <c r="BK260"/>
  <c r="BL260"/>
  <c r="BM260"/>
  <c r="BN260"/>
  <c r="BO260"/>
  <c r="BP260"/>
  <c r="BQ260"/>
  <c r="BR260"/>
  <c r="BS260"/>
  <c r="BT260"/>
  <c r="BU260"/>
  <c r="BV260"/>
  <c r="G261"/>
  <c r="T261" s="1"/>
  <c r="I261"/>
  <c r="BY261" s="1"/>
  <c r="K261"/>
  <c r="BZ261" s="1"/>
  <c r="M261"/>
  <c r="O261"/>
  <c r="Q261"/>
  <c r="CC261" s="1"/>
  <c r="R261"/>
  <c r="S261" s="1"/>
  <c r="W261"/>
  <c r="Z261"/>
  <c r="AU261"/>
  <c r="AV261"/>
  <c r="AW261"/>
  <c r="AX261"/>
  <c r="AY261"/>
  <c r="AZ261"/>
  <c r="BB261"/>
  <c r="BA261" s="1"/>
  <c r="BC261"/>
  <c r="BD261"/>
  <c r="BE261"/>
  <c r="BF261"/>
  <c r="BG261"/>
  <c r="BH261"/>
  <c r="BI261"/>
  <c r="BJ261"/>
  <c r="BK261"/>
  <c r="BL261"/>
  <c r="BM261"/>
  <c r="BN261"/>
  <c r="BO261"/>
  <c r="BP261"/>
  <c r="BQ261"/>
  <c r="BR261"/>
  <c r="BS261"/>
  <c r="BT261"/>
  <c r="BU261"/>
  <c r="BV261"/>
  <c r="CA261"/>
  <c r="G262"/>
  <c r="T262" s="1"/>
  <c r="I262"/>
  <c r="BY262" s="1"/>
  <c r="K262"/>
  <c r="BZ262" s="1"/>
  <c r="M262"/>
  <c r="W262" s="1"/>
  <c r="O262"/>
  <c r="CB262" s="1"/>
  <c r="Q262"/>
  <c r="CC262" s="1"/>
  <c r="R262"/>
  <c r="S262" s="1"/>
  <c r="X262"/>
  <c r="Z262"/>
  <c r="AU262"/>
  <c r="AV262"/>
  <c r="AW262"/>
  <c r="AX262"/>
  <c r="AY262"/>
  <c r="AZ262"/>
  <c r="BB262"/>
  <c r="BA262" s="1"/>
  <c r="BC262"/>
  <c r="BD262"/>
  <c r="BE262"/>
  <c r="BF262"/>
  <c r="BG262"/>
  <c r="BH262"/>
  <c r="BI262"/>
  <c r="BJ262"/>
  <c r="BK262"/>
  <c r="BL262"/>
  <c r="BM262"/>
  <c r="BN262"/>
  <c r="BO262"/>
  <c r="BP262"/>
  <c r="BQ262"/>
  <c r="BR262"/>
  <c r="BS262"/>
  <c r="BT262"/>
  <c r="BU262"/>
  <c r="BV262"/>
  <c r="G263"/>
  <c r="T263" s="1"/>
  <c r="I263"/>
  <c r="BY263" s="1"/>
  <c r="K263"/>
  <c r="BZ263" s="1"/>
  <c r="M263"/>
  <c r="W263" s="1"/>
  <c r="O263"/>
  <c r="X263" s="1"/>
  <c r="Q263"/>
  <c r="CC263" s="1"/>
  <c r="R263"/>
  <c r="S263" s="1"/>
  <c r="Y263"/>
  <c r="Z263"/>
  <c r="AU263"/>
  <c r="AV263"/>
  <c r="AW263"/>
  <c r="AX263"/>
  <c r="AY263"/>
  <c r="AZ263"/>
  <c r="BB263"/>
  <c r="BA263" s="1"/>
  <c r="BC263"/>
  <c r="BD263"/>
  <c r="BE263"/>
  <c r="BF263"/>
  <c r="BG263"/>
  <c r="BH263"/>
  <c r="BI263"/>
  <c r="BJ263"/>
  <c r="BK263"/>
  <c r="BL263"/>
  <c r="BM263"/>
  <c r="BN263"/>
  <c r="BO263"/>
  <c r="BP263"/>
  <c r="BQ263"/>
  <c r="BR263"/>
  <c r="BS263"/>
  <c r="BT263"/>
  <c r="BU263"/>
  <c r="BV263"/>
  <c r="G264"/>
  <c r="T264" s="1"/>
  <c r="I264"/>
  <c r="BY264" s="1"/>
  <c r="K264"/>
  <c r="BZ264" s="1"/>
  <c r="M264"/>
  <c r="O264"/>
  <c r="X264" s="1"/>
  <c r="Q264"/>
  <c r="CC264" s="1"/>
  <c r="R264"/>
  <c r="S264" s="1"/>
  <c r="V264"/>
  <c r="Z264"/>
  <c r="AU264"/>
  <c r="AV264"/>
  <c r="AW264"/>
  <c r="AX264"/>
  <c r="AY264"/>
  <c r="AZ264"/>
  <c r="BB264"/>
  <c r="BA264" s="1"/>
  <c r="BC264"/>
  <c r="BD264"/>
  <c r="BE264"/>
  <c r="BF264"/>
  <c r="BG264"/>
  <c r="BH264"/>
  <c r="BI264"/>
  <c r="BJ264"/>
  <c r="BK264"/>
  <c r="BL264"/>
  <c r="BM264"/>
  <c r="BN264"/>
  <c r="BO264"/>
  <c r="BP264"/>
  <c r="BQ264"/>
  <c r="BR264"/>
  <c r="BS264"/>
  <c r="BT264"/>
  <c r="BU264"/>
  <c r="BV264"/>
  <c r="G265"/>
  <c r="T265" s="1"/>
  <c r="I265"/>
  <c r="BY265" s="1"/>
  <c r="K265"/>
  <c r="BZ265" s="1"/>
  <c r="M265"/>
  <c r="O265"/>
  <c r="Q265"/>
  <c r="CC265" s="1"/>
  <c r="R265"/>
  <c r="S265" s="1"/>
  <c r="W265"/>
  <c r="Z265"/>
  <c r="AU265"/>
  <c r="AV265"/>
  <c r="AW265"/>
  <c r="AX265"/>
  <c r="AY265"/>
  <c r="AZ265"/>
  <c r="BB265"/>
  <c r="BA265" s="1"/>
  <c r="BC265"/>
  <c r="BD265"/>
  <c r="BE265"/>
  <c r="BF265"/>
  <c r="BG265"/>
  <c r="BH265"/>
  <c r="BI265"/>
  <c r="BJ265"/>
  <c r="BK265"/>
  <c r="BL265"/>
  <c r="BM265"/>
  <c r="BN265"/>
  <c r="BO265"/>
  <c r="BP265"/>
  <c r="BQ265"/>
  <c r="BR265"/>
  <c r="BS265"/>
  <c r="BT265"/>
  <c r="BU265"/>
  <c r="BV265"/>
  <c r="CA265"/>
  <c r="G266"/>
  <c r="T266" s="1"/>
  <c r="I266"/>
  <c r="BY266" s="1"/>
  <c r="K266"/>
  <c r="BZ266" s="1"/>
  <c r="M266"/>
  <c r="W266" s="1"/>
  <c r="O266"/>
  <c r="CB266" s="1"/>
  <c r="Q266"/>
  <c r="CC266" s="1"/>
  <c r="R266"/>
  <c r="S266" s="1"/>
  <c r="Z266"/>
  <c r="AU266"/>
  <c r="AV266"/>
  <c r="AW266"/>
  <c r="AX266"/>
  <c r="AY266"/>
  <c r="AZ266"/>
  <c r="BB266"/>
  <c r="BA266" s="1"/>
  <c r="BC266"/>
  <c r="BD266"/>
  <c r="BE266"/>
  <c r="BF266"/>
  <c r="BG266"/>
  <c r="BH266"/>
  <c r="BI266"/>
  <c r="BJ266"/>
  <c r="BK266"/>
  <c r="BL266"/>
  <c r="BM266"/>
  <c r="BN266"/>
  <c r="BO266"/>
  <c r="BP266"/>
  <c r="BQ266"/>
  <c r="BR266"/>
  <c r="BS266"/>
  <c r="BT266"/>
  <c r="BU266"/>
  <c r="BV266"/>
  <c r="G267"/>
  <c r="T267" s="1"/>
  <c r="I267"/>
  <c r="BY267" s="1"/>
  <c r="K267"/>
  <c r="BZ267" s="1"/>
  <c r="M267"/>
  <c r="W267" s="1"/>
  <c r="O267"/>
  <c r="X267" s="1"/>
  <c r="Q267"/>
  <c r="CC267" s="1"/>
  <c r="R267"/>
  <c r="S267" s="1"/>
  <c r="U267"/>
  <c r="Y267"/>
  <c r="Z267"/>
  <c r="AU267"/>
  <c r="AV267"/>
  <c r="AW267"/>
  <c r="AX267"/>
  <c r="AY267"/>
  <c r="AZ267"/>
  <c r="BB267"/>
  <c r="BA267" s="1"/>
  <c r="BC267"/>
  <c r="BD267"/>
  <c r="BE267"/>
  <c r="BF267"/>
  <c r="BG267"/>
  <c r="BH267"/>
  <c r="BI267"/>
  <c r="BJ267"/>
  <c r="BK267"/>
  <c r="BL267"/>
  <c r="BM267"/>
  <c r="BN267"/>
  <c r="BO267"/>
  <c r="BP267"/>
  <c r="BQ267"/>
  <c r="BR267"/>
  <c r="BS267"/>
  <c r="BT267"/>
  <c r="BU267"/>
  <c r="BV267"/>
  <c r="G268"/>
  <c r="T268" s="1"/>
  <c r="I268"/>
  <c r="BY268" s="1"/>
  <c r="K268"/>
  <c r="BZ268" s="1"/>
  <c r="M268"/>
  <c r="O268"/>
  <c r="X268" s="1"/>
  <c r="Q268"/>
  <c r="CC268" s="1"/>
  <c r="R268"/>
  <c r="S268" s="1"/>
  <c r="V268"/>
  <c r="Z268"/>
  <c r="AU268"/>
  <c r="AV268"/>
  <c r="AW268"/>
  <c r="AX268"/>
  <c r="AY268"/>
  <c r="AZ268"/>
  <c r="BB268"/>
  <c r="BA268" s="1"/>
  <c r="BC268"/>
  <c r="BD268"/>
  <c r="BE268"/>
  <c r="BF268"/>
  <c r="BG268"/>
  <c r="BH268"/>
  <c r="BI268"/>
  <c r="BJ268"/>
  <c r="BK268"/>
  <c r="BL268"/>
  <c r="BM268"/>
  <c r="BN268"/>
  <c r="BO268"/>
  <c r="BP268"/>
  <c r="BQ268"/>
  <c r="BR268"/>
  <c r="BS268"/>
  <c r="BT268"/>
  <c r="BU268"/>
  <c r="BV268"/>
  <c r="G269"/>
  <c r="T269" s="1"/>
  <c r="I269"/>
  <c r="BY269" s="1"/>
  <c r="K269"/>
  <c r="BZ269" s="1"/>
  <c r="M269"/>
  <c r="O269"/>
  <c r="Q269"/>
  <c r="CC269" s="1"/>
  <c r="R269"/>
  <c r="S269" s="1"/>
  <c r="W269"/>
  <c r="Z269"/>
  <c r="AU269"/>
  <c r="AV269"/>
  <c r="AW269"/>
  <c r="AX269"/>
  <c r="AY269"/>
  <c r="AZ269"/>
  <c r="BB269"/>
  <c r="BA269" s="1"/>
  <c r="BC269"/>
  <c r="BD269"/>
  <c r="BE269"/>
  <c r="BF269"/>
  <c r="BG269"/>
  <c r="BH269"/>
  <c r="BI269"/>
  <c r="BJ269"/>
  <c r="BK269"/>
  <c r="BL269"/>
  <c r="BM269"/>
  <c r="BN269"/>
  <c r="BO269"/>
  <c r="BP269"/>
  <c r="BQ269"/>
  <c r="BR269"/>
  <c r="BS269"/>
  <c r="BT269"/>
  <c r="BU269"/>
  <c r="BV269"/>
  <c r="CA269"/>
  <c r="G270"/>
  <c r="T270" s="1"/>
  <c r="I270"/>
  <c r="BY270" s="1"/>
  <c r="K270"/>
  <c r="BZ270" s="1"/>
  <c r="M270"/>
  <c r="W270" s="1"/>
  <c r="O270"/>
  <c r="CB270" s="1"/>
  <c r="Q270"/>
  <c r="CC270" s="1"/>
  <c r="R270"/>
  <c r="S270" s="1"/>
  <c r="Z270"/>
  <c r="AU270"/>
  <c r="AV270"/>
  <c r="AW270"/>
  <c r="AX270"/>
  <c r="AY270"/>
  <c r="AZ270"/>
  <c r="BB270"/>
  <c r="BA270" s="1"/>
  <c r="BC270"/>
  <c r="BD270"/>
  <c r="BE270"/>
  <c r="BF270"/>
  <c r="BG270"/>
  <c r="BH270"/>
  <c r="BI270"/>
  <c r="BJ270"/>
  <c r="BK270"/>
  <c r="BL270"/>
  <c r="BM270"/>
  <c r="BN270"/>
  <c r="BO270"/>
  <c r="BP270"/>
  <c r="BQ270"/>
  <c r="BR270"/>
  <c r="BS270"/>
  <c r="BT270"/>
  <c r="BU270"/>
  <c r="BV270"/>
  <c r="G271"/>
  <c r="T271" s="1"/>
  <c r="I271"/>
  <c r="BY271" s="1"/>
  <c r="K271"/>
  <c r="BZ271" s="1"/>
  <c r="M271"/>
  <c r="W271" s="1"/>
  <c r="O271"/>
  <c r="X271" s="1"/>
  <c r="Q271"/>
  <c r="CC271" s="1"/>
  <c r="R271"/>
  <c r="S271" s="1"/>
  <c r="Y271"/>
  <c r="Z271"/>
  <c r="AU271"/>
  <c r="AV271"/>
  <c r="AW271"/>
  <c r="AX271"/>
  <c r="AY271"/>
  <c r="AZ271"/>
  <c r="BB271"/>
  <c r="BA271" s="1"/>
  <c r="BC271"/>
  <c r="BD271"/>
  <c r="BE271"/>
  <c r="BF271"/>
  <c r="BG271"/>
  <c r="BH271"/>
  <c r="BI271"/>
  <c r="BJ271"/>
  <c r="BK271"/>
  <c r="BL271"/>
  <c r="BM271"/>
  <c r="BN271"/>
  <c r="BO271"/>
  <c r="BP271"/>
  <c r="BQ271"/>
  <c r="BR271"/>
  <c r="BS271"/>
  <c r="BT271"/>
  <c r="BU271"/>
  <c r="BV271"/>
  <c r="G272"/>
  <c r="T272" s="1"/>
  <c r="I272"/>
  <c r="BY272" s="1"/>
  <c r="K272"/>
  <c r="BZ272" s="1"/>
  <c r="M272"/>
  <c r="O272"/>
  <c r="X272" s="1"/>
  <c r="Q272"/>
  <c r="CC272" s="1"/>
  <c r="R272"/>
  <c r="S272" s="1"/>
  <c r="V272"/>
  <c r="Z272"/>
  <c r="AU272"/>
  <c r="AV272"/>
  <c r="AW272"/>
  <c r="AX272"/>
  <c r="AY272"/>
  <c r="AZ272"/>
  <c r="BB272"/>
  <c r="BA272" s="1"/>
  <c r="BC272"/>
  <c r="BD272"/>
  <c r="BE272"/>
  <c r="BF272"/>
  <c r="BG272"/>
  <c r="BH272"/>
  <c r="BI272"/>
  <c r="BJ272"/>
  <c r="BK272"/>
  <c r="BL272"/>
  <c r="BM272"/>
  <c r="BN272"/>
  <c r="BO272"/>
  <c r="BP272"/>
  <c r="BQ272"/>
  <c r="BR272"/>
  <c r="BS272"/>
  <c r="BT272"/>
  <c r="BU272"/>
  <c r="BV272"/>
  <c r="G273"/>
  <c r="T273" s="1"/>
  <c r="I273"/>
  <c r="BY273" s="1"/>
  <c r="K273"/>
  <c r="BZ273" s="1"/>
  <c r="M273"/>
  <c r="O273"/>
  <c r="Q273"/>
  <c r="CC273" s="1"/>
  <c r="R273"/>
  <c r="S273" s="1"/>
  <c r="W273"/>
  <c r="Z273"/>
  <c r="AU273"/>
  <c r="AV273"/>
  <c r="AW273"/>
  <c r="AX273"/>
  <c r="AY273"/>
  <c r="AZ273"/>
  <c r="BB273"/>
  <c r="BA273" s="1"/>
  <c r="BC273"/>
  <c r="BD273"/>
  <c r="BE273"/>
  <c r="BF273"/>
  <c r="BG273"/>
  <c r="BH273"/>
  <c r="BI273"/>
  <c r="BJ273"/>
  <c r="BK273"/>
  <c r="BL273"/>
  <c r="BM273"/>
  <c r="BN273"/>
  <c r="BO273"/>
  <c r="BP273"/>
  <c r="BQ273"/>
  <c r="BR273"/>
  <c r="BS273"/>
  <c r="BT273"/>
  <c r="BU273"/>
  <c r="BV273"/>
  <c r="CA273"/>
  <c r="G274"/>
  <c r="T274" s="1"/>
  <c r="I274"/>
  <c r="BY274" s="1"/>
  <c r="K274"/>
  <c r="BZ274" s="1"/>
  <c r="M274"/>
  <c r="W274" s="1"/>
  <c r="O274"/>
  <c r="CB274" s="1"/>
  <c r="Q274"/>
  <c r="CC274" s="1"/>
  <c r="R274"/>
  <c r="S274" s="1"/>
  <c r="X274"/>
  <c r="Z274"/>
  <c r="AU274"/>
  <c r="AV274"/>
  <c r="AW274"/>
  <c r="AX274"/>
  <c r="AY274"/>
  <c r="AZ274"/>
  <c r="BB274"/>
  <c r="BA274" s="1"/>
  <c r="BC274"/>
  <c r="BD274"/>
  <c r="BE274"/>
  <c r="BF274"/>
  <c r="BG274"/>
  <c r="BH274"/>
  <c r="BI274"/>
  <c r="BJ274"/>
  <c r="BK274"/>
  <c r="BL274"/>
  <c r="BM274"/>
  <c r="BN274"/>
  <c r="BO274"/>
  <c r="BP274"/>
  <c r="BQ274"/>
  <c r="BR274"/>
  <c r="BS274"/>
  <c r="BT274"/>
  <c r="BU274"/>
  <c r="BV274"/>
  <c r="G275"/>
  <c r="T275" s="1"/>
  <c r="I275"/>
  <c r="BY275" s="1"/>
  <c r="K275"/>
  <c r="BZ275" s="1"/>
  <c r="M275"/>
  <c r="W275" s="1"/>
  <c r="O275"/>
  <c r="X275" s="1"/>
  <c r="Q275"/>
  <c r="CC275" s="1"/>
  <c r="R275"/>
  <c r="S275" s="1"/>
  <c r="U275"/>
  <c r="Y275"/>
  <c r="Z275"/>
  <c r="AU275"/>
  <c r="AV275"/>
  <c r="AW275"/>
  <c r="AX275"/>
  <c r="AY275"/>
  <c r="AZ275"/>
  <c r="BB275"/>
  <c r="BA275" s="1"/>
  <c r="BC275"/>
  <c r="BD275"/>
  <c r="BE275"/>
  <c r="BF275"/>
  <c r="BG275"/>
  <c r="BH275"/>
  <c r="BI275"/>
  <c r="BJ275"/>
  <c r="BK275"/>
  <c r="BL275"/>
  <c r="BM275"/>
  <c r="BN275"/>
  <c r="BO275"/>
  <c r="BP275"/>
  <c r="BQ275"/>
  <c r="BR275"/>
  <c r="BS275"/>
  <c r="BT275"/>
  <c r="BU275"/>
  <c r="BV275"/>
  <c r="G276"/>
  <c r="T276" s="1"/>
  <c r="I276"/>
  <c r="BY276" s="1"/>
  <c r="K276"/>
  <c r="BZ276" s="1"/>
  <c r="M276"/>
  <c r="O276"/>
  <c r="X276" s="1"/>
  <c r="Q276"/>
  <c r="CC276" s="1"/>
  <c r="R276"/>
  <c r="S276" s="1"/>
  <c r="V276"/>
  <c r="Z276"/>
  <c r="AU276"/>
  <c r="AV276"/>
  <c r="AW276"/>
  <c r="AX276"/>
  <c r="AY276"/>
  <c r="AZ276"/>
  <c r="BB276"/>
  <c r="BA276" s="1"/>
  <c r="BC276"/>
  <c r="BD276"/>
  <c r="BE276"/>
  <c r="BF276"/>
  <c r="BG276"/>
  <c r="BH276"/>
  <c r="BI276"/>
  <c r="BJ276"/>
  <c r="BK276"/>
  <c r="BL276"/>
  <c r="BM276"/>
  <c r="BN276"/>
  <c r="BO276"/>
  <c r="BP276"/>
  <c r="BQ276"/>
  <c r="BR276"/>
  <c r="BS276"/>
  <c r="BT276"/>
  <c r="BU276"/>
  <c r="BV276"/>
  <c r="G277"/>
  <c r="T277" s="1"/>
  <c r="I277"/>
  <c r="BY277" s="1"/>
  <c r="K277"/>
  <c r="BZ277" s="1"/>
  <c r="M277"/>
  <c r="O277"/>
  <c r="Q277"/>
  <c r="CC277" s="1"/>
  <c r="R277"/>
  <c r="S277" s="1"/>
  <c r="W277"/>
  <c r="Z277"/>
  <c r="AU277"/>
  <c r="AV277"/>
  <c r="AW277"/>
  <c r="AX277"/>
  <c r="AY277"/>
  <c r="AZ277"/>
  <c r="BB277"/>
  <c r="BA277" s="1"/>
  <c r="BC277"/>
  <c r="BD277"/>
  <c r="BE277"/>
  <c r="BF277"/>
  <c r="BG277"/>
  <c r="BH277"/>
  <c r="BI277"/>
  <c r="BJ277"/>
  <c r="BK277"/>
  <c r="BL277"/>
  <c r="BM277"/>
  <c r="BN277"/>
  <c r="BO277"/>
  <c r="BP277"/>
  <c r="BQ277"/>
  <c r="BR277"/>
  <c r="BS277"/>
  <c r="BT277"/>
  <c r="BU277"/>
  <c r="BV277"/>
  <c r="CA277"/>
  <c r="G278"/>
  <c r="T278" s="1"/>
  <c r="I278"/>
  <c r="BY278" s="1"/>
  <c r="K278"/>
  <c r="BZ278" s="1"/>
  <c r="M278"/>
  <c r="W278" s="1"/>
  <c r="O278"/>
  <c r="CB278" s="1"/>
  <c r="Q278"/>
  <c r="CC278" s="1"/>
  <c r="R278"/>
  <c r="S278" s="1"/>
  <c r="X278"/>
  <c r="Z278"/>
  <c r="AU278"/>
  <c r="AV278"/>
  <c r="AW278"/>
  <c r="AX278"/>
  <c r="AY278"/>
  <c r="AZ278"/>
  <c r="BB278"/>
  <c r="BA278" s="1"/>
  <c r="BC278"/>
  <c r="BD278"/>
  <c r="BE278"/>
  <c r="BF278"/>
  <c r="BG278"/>
  <c r="BH278"/>
  <c r="BI278"/>
  <c r="BJ278"/>
  <c r="BK278"/>
  <c r="BL278"/>
  <c r="BM278"/>
  <c r="BN278"/>
  <c r="BO278"/>
  <c r="BP278"/>
  <c r="BQ278"/>
  <c r="BR278"/>
  <c r="BS278"/>
  <c r="BT278"/>
  <c r="BU278"/>
  <c r="BV278"/>
  <c r="G279"/>
  <c r="T279" s="1"/>
  <c r="I279"/>
  <c r="K279"/>
  <c r="BZ279" s="1"/>
  <c r="M279"/>
  <c r="W279" s="1"/>
  <c r="O279"/>
  <c r="X279" s="1"/>
  <c r="Q279"/>
  <c r="CC279" s="1"/>
  <c r="R279"/>
  <c r="S279" s="1"/>
  <c r="Z279"/>
  <c r="AU279"/>
  <c r="AV279"/>
  <c r="AW279"/>
  <c r="AX279"/>
  <c r="AY279"/>
  <c r="AZ279"/>
  <c r="BB279"/>
  <c r="BA279" s="1"/>
  <c r="BC279"/>
  <c r="BD279"/>
  <c r="BE279"/>
  <c r="BF279"/>
  <c r="BG279"/>
  <c r="BH279"/>
  <c r="BI279"/>
  <c r="BJ279"/>
  <c r="BK279"/>
  <c r="BL279"/>
  <c r="BM279"/>
  <c r="BN279"/>
  <c r="BO279"/>
  <c r="BP279"/>
  <c r="BQ279"/>
  <c r="BR279"/>
  <c r="BS279"/>
  <c r="BT279"/>
  <c r="BU279"/>
  <c r="BV279"/>
  <c r="G280"/>
  <c r="T280" s="1"/>
  <c r="I280"/>
  <c r="BY280" s="1"/>
  <c r="K280"/>
  <c r="BZ280" s="1"/>
  <c r="M280"/>
  <c r="W280" s="1"/>
  <c r="O280"/>
  <c r="X280" s="1"/>
  <c r="Q280"/>
  <c r="CC280" s="1"/>
  <c r="R280"/>
  <c r="S280" s="1"/>
  <c r="V280"/>
  <c r="Z280"/>
  <c r="AU280"/>
  <c r="AV280"/>
  <c r="AW280"/>
  <c r="AX280"/>
  <c r="AY280"/>
  <c r="AZ280"/>
  <c r="BB280"/>
  <c r="BA280" s="1"/>
  <c r="BC280"/>
  <c r="BD280"/>
  <c r="BE280"/>
  <c r="BF280"/>
  <c r="BG280"/>
  <c r="BH280"/>
  <c r="BI280"/>
  <c r="BJ280"/>
  <c r="BK280"/>
  <c r="BL280"/>
  <c r="BM280"/>
  <c r="BN280"/>
  <c r="BO280"/>
  <c r="BP280"/>
  <c r="BQ280"/>
  <c r="BR280"/>
  <c r="BS280"/>
  <c r="BT280"/>
  <c r="BU280"/>
  <c r="BV280"/>
  <c r="G281"/>
  <c r="T281" s="1"/>
  <c r="I281"/>
  <c r="BY281" s="1"/>
  <c r="K281"/>
  <c r="BZ281" s="1"/>
  <c r="M281"/>
  <c r="O281"/>
  <c r="Q281"/>
  <c r="CC281" s="1"/>
  <c r="R281"/>
  <c r="S281" s="1"/>
  <c r="W281"/>
  <c r="Z281"/>
  <c r="AU281"/>
  <c r="AV281"/>
  <c r="AW281"/>
  <c r="AX281"/>
  <c r="AY281"/>
  <c r="AZ281"/>
  <c r="BB281"/>
  <c r="BA281" s="1"/>
  <c r="BC281"/>
  <c r="BD281"/>
  <c r="BE281"/>
  <c r="BF281"/>
  <c r="BG281"/>
  <c r="BH281"/>
  <c r="BI281"/>
  <c r="BJ281"/>
  <c r="BK281"/>
  <c r="BL281"/>
  <c r="BM281"/>
  <c r="BN281"/>
  <c r="BO281"/>
  <c r="BP281"/>
  <c r="BQ281"/>
  <c r="BR281"/>
  <c r="BS281"/>
  <c r="BT281"/>
  <c r="BU281"/>
  <c r="BV281"/>
  <c r="CA281"/>
  <c r="G282"/>
  <c r="T282" s="1"/>
  <c r="I282"/>
  <c r="BY282" s="1"/>
  <c r="K282"/>
  <c r="BZ282" s="1"/>
  <c r="M282"/>
  <c r="W282" s="1"/>
  <c r="O282"/>
  <c r="Q282"/>
  <c r="CC282" s="1"/>
  <c r="R282"/>
  <c r="S282" s="1"/>
  <c r="X282"/>
  <c r="Z282"/>
  <c r="AU282"/>
  <c r="AV282"/>
  <c r="AW282"/>
  <c r="AX282"/>
  <c r="AY282"/>
  <c r="AZ282"/>
  <c r="BB282"/>
  <c r="BA282" s="1"/>
  <c r="BC282"/>
  <c r="BD282"/>
  <c r="BE282"/>
  <c r="BF282"/>
  <c r="BG282"/>
  <c r="BH282"/>
  <c r="BI282"/>
  <c r="BJ282"/>
  <c r="BK282"/>
  <c r="BL282"/>
  <c r="BM282"/>
  <c r="BN282"/>
  <c r="BO282"/>
  <c r="BP282"/>
  <c r="BQ282"/>
  <c r="BR282"/>
  <c r="BS282"/>
  <c r="BT282"/>
  <c r="BU282"/>
  <c r="BV282"/>
  <c r="CB282"/>
  <c r="G283"/>
  <c r="T283" s="1"/>
  <c r="I283"/>
  <c r="BY283" s="1"/>
  <c r="K283"/>
  <c r="BZ283" s="1"/>
  <c r="M283"/>
  <c r="W283" s="1"/>
  <c r="O283"/>
  <c r="X283" s="1"/>
  <c r="Q283"/>
  <c r="CC283" s="1"/>
  <c r="R283"/>
  <c r="S283" s="1"/>
  <c r="U283"/>
  <c r="Y283"/>
  <c r="Z283"/>
  <c r="AU283"/>
  <c r="AV283"/>
  <c r="AW283"/>
  <c r="AX283"/>
  <c r="AY283"/>
  <c r="AZ283"/>
  <c r="BB283"/>
  <c r="BA283" s="1"/>
  <c r="BC283"/>
  <c r="BD283"/>
  <c r="BE283"/>
  <c r="BF283"/>
  <c r="BG283"/>
  <c r="BH283"/>
  <c r="BI283"/>
  <c r="BJ283"/>
  <c r="BK283"/>
  <c r="BL283"/>
  <c r="BM283"/>
  <c r="BN283"/>
  <c r="BO283"/>
  <c r="BP283"/>
  <c r="BQ283"/>
  <c r="BR283"/>
  <c r="BS283"/>
  <c r="BT283"/>
  <c r="BU283"/>
  <c r="BV283"/>
  <c r="G284"/>
  <c r="T284" s="1"/>
  <c r="I284"/>
  <c r="BY284" s="1"/>
  <c r="K284"/>
  <c r="BZ284" s="1"/>
  <c r="M284"/>
  <c r="O284"/>
  <c r="X284" s="1"/>
  <c r="Q284"/>
  <c r="CC284" s="1"/>
  <c r="R284"/>
  <c r="S284" s="1"/>
  <c r="V284"/>
  <c r="Z284"/>
  <c r="AU284"/>
  <c r="AV284"/>
  <c r="AW284"/>
  <c r="AX284"/>
  <c r="AY284"/>
  <c r="AZ284"/>
  <c r="BB284"/>
  <c r="BA284" s="1"/>
  <c r="BC284"/>
  <c r="BD284"/>
  <c r="BE284"/>
  <c r="BF284"/>
  <c r="BG284"/>
  <c r="BH284"/>
  <c r="BI284"/>
  <c r="BJ284"/>
  <c r="BK284"/>
  <c r="BL284"/>
  <c r="BM284"/>
  <c r="BN284"/>
  <c r="BO284"/>
  <c r="BP284"/>
  <c r="BQ284"/>
  <c r="BR284"/>
  <c r="BS284"/>
  <c r="BT284"/>
  <c r="BU284"/>
  <c r="BV284"/>
  <c r="G285"/>
  <c r="T285" s="1"/>
  <c r="I285"/>
  <c r="BY285" s="1"/>
  <c r="K285"/>
  <c r="BZ285" s="1"/>
  <c r="M285"/>
  <c r="O285"/>
  <c r="X285" s="1"/>
  <c r="Q285"/>
  <c r="CC285" s="1"/>
  <c r="R285"/>
  <c r="S285" s="1"/>
  <c r="W285"/>
  <c r="Z285"/>
  <c r="AU285"/>
  <c r="AV285"/>
  <c r="AW285"/>
  <c r="AX285"/>
  <c r="AY285"/>
  <c r="AZ285"/>
  <c r="BB285"/>
  <c r="BA285" s="1"/>
  <c r="BC285"/>
  <c r="BD285"/>
  <c r="BE285"/>
  <c r="BF285"/>
  <c r="BG285"/>
  <c r="BH285"/>
  <c r="BI285"/>
  <c r="BJ285"/>
  <c r="BK285"/>
  <c r="BL285"/>
  <c r="BM285"/>
  <c r="BN285"/>
  <c r="BO285"/>
  <c r="BP285"/>
  <c r="BQ285"/>
  <c r="BR285"/>
  <c r="BS285"/>
  <c r="BT285"/>
  <c r="BU285"/>
  <c r="BV285"/>
  <c r="CA285"/>
  <c r="CB285"/>
  <c r="G286"/>
  <c r="I286"/>
  <c r="BY286" s="1"/>
  <c r="K286"/>
  <c r="BZ286" s="1"/>
  <c r="M286"/>
  <c r="W286" s="1"/>
  <c r="O286"/>
  <c r="Q286"/>
  <c r="CC286" s="1"/>
  <c r="R286"/>
  <c r="S286" s="1"/>
  <c r="T286"/>
  <c r="X286"/>
  <c r="Z286"/>
  <c r="AU286"/>
  <c r="AV286"/>
  <c r="AW286"/>
  <c r="AX286"/>
  <c r="AY286"/>
  <c r="AZ286"/>
  <c r="BB286"/>
  <c r="BA286" s="1"/>
  <c r="BC286"/>
  <c r="BD286"/>
  <c r="BE286"/>
  <c r="BF286"/>
  <c r="BG286"/>
  <c r="BH286"/>
  <c r="BI286"/>
  <c r="BJ286"/>
  <c r="BK286"/>
  <c r="BL286"/>
  <c r="BM286"/>
  <c r="BN286"/>
  <c r="BO286"/>
  <c r="BP286"/>
  <c r="BQ286"/>
  <c r="BR286"/>
  <c r="BS286"/>
  <c r="BT286"/>
  <c r="BU286"/>
  <c r="BV286"/>
  <c r="CB286"/>
  <c r="G287"/>
  <c r="T287" s="1"/>
  <c r="I287"/>
  <c r="BY287" s="1"/>
  <c r="K287"/>
  <c r="BZ287" s="1"/>
  <c r="M287"/>
  <c r="W287" s="1"/>
  <c r="O287"/>
  <c r="X287" s="1"/>
  <c r="Q287"/>
  <c r="CC287" s="1"/>
  <c r="R287"/>
  <c r="S287" s="1"/>
  <c r="Z287"/>
  <c r="AU287"/>
  <c r="AV287"/>
  <c r="AW287"/>
  <c r="AX287"/>
  <c r="AY287"/>
  <c r="AZ287"/>
  <c r="BB287"/>
  <c r="BA287" s="1"/>
  <c r="BC287"/>
  <c r="BD287"/>
  <c r="BE287"/>
  <c r="BF287"/>
  <c r="BG287"/>
  <c r="BH287"/>
  <c r="BI287"/>
  <c r="BJ287"/>
  <c r="BK287"/>
  <c r="BL287"/>
  <c r="BM287"/>
  <c r="BN287"/>
  <c r="BO287"/>
  <c r="BP287"/>
  <c r="BQ287"/>
  <c r="BR287"/>
  <c r="BS287"/>
  <c r="BT287"/>
  <c r="BU287"/>
  <c r="BV287"/>
  <c r="G288"/>
  <c r="T288" s="1"/>
  <c r="I288"/>
  <c r="BY288" s="1"/>
  <c r="K288"/>
  <c r="BZ288" s="1"/>
  <c r="M288"/>
  <c r="W288" s="1"/>
  <c r="O288"/>
  <c r="X288" s="1"/>
  <c r="Q288"/>
  <c r="CC288" s="1"/>
  <c r="R288"/>
  <c r="S288" s="1"/>
  <c r="Z288"/>
  <c r="AU288"/>
  <c r="AV288"/>
  <c r="AW288"/>
  <c r="AX288"/>
  <c r="AY288"/>
  <c r="AZ288"/>
  <c r="BB288"/>
  <c r="BA288" s="1"/>
  <c r="BC288"/>
  <c r="BD288"/>
  <c r="BE288"/>
  <c r="BF288"/>
  <c r="BG288"/>
  <c r="BH288"/>
  <c r="BI288"/>
  <c r="BJ288"/>
  <c r="BK288"/>
  <c r="BL288"/>
  <c r="BM288"/>
  <c r="BN288"/>
  <c r="BO288"/>
  <c r="BP288"/>
  <c r="BQ288"/>
  <c r="BR288"/>
  <c r="BS288"/>
  <c r="BT288"/>
  <c r="BU288"/>
  <c r="BV288"/>
  <c r="CA288"/>
  <c r="G289"/>
  <c r="T289" s="1"/>
  <c r="I289"/>
  <c r="BY289" s="1"/>
  <c r="K289"/>
  <c r="BZ289" s="1"/>
  <c r="M289"/>
  <c r="CA289" s="1"/>
  <c r="O289"/>
  <c r="X289" s="1"/>
  <c r="Q289"/>
  <c r="CC289" s="1"/>
  <c r="R289"/>
  <c r="S289" s="1"/>
  <c r="W289"/>
  <c r="Z289"/>
  <c r="AU289"/>
  <c r="AV289"/>
  <c r="AW289"/>
  <c r="AX289"/>
  <c r="AY289"/>
  <c r="AZ289"/>
  <c r="BB289"/>
  <c r="BA289" s="1"/>
  <c r="BC289"/>
  <c r="BD289"/>
  <c r="BE289"/>
  <c r="BF289"/>
  <c r="BG289"/>
  <c r="BH289"/>
  <c r="BI289"/>
  <c r="BJ289"/>
  <c r="BK289"/>
  <c r="BL289"/>
  <c r="BM289"/>
  <c r="BN289"/>
  <c r="BO289"/>
  <c r="BP289"/>
  <c r="BQ289"/>
  <c r="BR289"/>
  <c r="BS289"/>
  <c r="BT289"/>
  <c r="BU289"/>
  <c r="BV289"/>
  <c r="CB289"/>
  <c r="G290"/>
  <c r="I290"/>
  <c r="BY290" s="1"/>
  <c r="K290"/>
  <c r="BZ290" s="1"/>
  <c r="M290"/>
  <c r="W290" s="1"/>
  <c r="O290"/>
  <c r="Q290"/>
  <c r="CC290" s="1"/>
  <c r="R290"/>
  <c r="S290" s="1"/>
  <c r="T290"/>
  <c r="X290"/>
  <c r="Z290"/>
  <c r="AU290"/>
  <c r="AV290"/>
  <c r="AW290"/>
  <c r="AX290"/>
  <c r="AY290"/>
  <c r="AZ290"/>
  <c r="BB290"/>
  <c r="BA290" s="1"/>
  <c r="BC290"/>
  <c r="BD290"/>
  <c r="BE290"/>
  <c r="BF290"/>
  <c r="BG290"/>
  <c r="BH290"/>
  <c r="BI290"/>
  <c r="BJ290"/>
  <c r="BK290"/>
  <c r="BL290"/>
  <c r="BM290"/>
  <c r="BN290"/>
  <c r="BO290"/>
  <c r="BP290"/>
  <c r="BQ290"/>
  <c r="BR290"/>
  <c r="BS290"/>
  <c r="BT290"/>
  <c r="BU290"/>
  <c r="BV290"/>
  <c r="CB290"/>
  <c r="G291"/>
  <c r="T291" s="1"/>
  <c r="I291"/>
  <c r="BY291" s="1"/>
  <c r="K291"/>
  <c r="BZ291" s="1"/>
  <c r="M291"/>
  <c r="W291" s="1"/>
  <c r="O291"/>
  <c r="X291" s="1"/>
  <c r="Q291"/>
  <c r="CC291" s="1"/>
  <c r="R291"/>
  <c r="S291" s="1"/>
  <c r="U291"/>
  <c r="Z291"/>
  <c r="AU291"/>
  <c r="AV291"/>
  <c r="AW291"/>
  <c r="AX291"/>
  <c r="AY291"/>
  <c r="AZ291"/>
  <c r="BB291"/>
  <c r="BA291" s="1"/>
  <c r="BC291"/>
  <c r="BD291"/>
  <c r="BE291"/>
  <c r="BF291"/>
  <c r="BG291"/>
  <c r="BH291"/>
  <c r="BI291"/>
  <c r="BJ291"/>
  <c r="BK291"/>
  <c r="BL291"/>
  <c r="BM291"/>
  <c r="BN291"/>
  <c r="BO291"/>
  <c r="BP291"/>
  <c r="BQ291"/>
  <c r="BR291"/>
  <c r="BS291"/>
  <c r="BT291"/>
  <c r="BU291"/>
  <c r="BV291"/>
  <c r="G292"/>
  <c r="T292" s="1"/>
  <c r="I292"/>
  <c r="BY292" s="1"/>
  <c r="K292"/>
  <c r="BZ292" s="1"/>
  <c r="M292"/>
  <c r="W292" s="1"/>
  <c r="O292"/>
  <c r="X292" s="1"/>
  <c r="Q292"/>
  <c r="CC292" s="1"/>
  <c r="R292"/>
  <c r="S292" s="1"/>
  <c r="Z292"/>
  <c r="AU292"/>
  <c r="AV292"/>
  <c r="AW292"/>
  <c r="AX292"/>
  <c r="AY292"/>
  <c r="AZ292"/>
  <c r="BB292"/>
  <c r="BA292" s="1"/>
  <c r="BC292"/>
  <c r="BD292"/>
  <c r="BE292"/>
  <c r="BF292"/>
  <c r="BG292"/>
  <c r="BH292"/>
  <c r="BI292"/>
  <c r="BJ292"/>
  <c r="BK292"/>
  <c r="BL292"/>
  <c r="BM292"/>
  <c r="BN292"/>
  <c r="BO292"/>
  <c r="BP292"/>
  <c r="BQ292"/>
  <c r="BR292"/>
  <c r="BS292"/>
  <c r="BT292"/>
  <c r="BU292"/>
  <c r="BV292"/>
  <c r="CA292"/>
  <c r="G293"/>
  <c r="T293" s="1"/>
  <c r="I293"/>
  <c r="BY293" s="1"/>
  <c r="K293"/>
  <c r="BZ293" s="1"/>
  <c r="M293"/>
  <c r="CA293" s="1"/>
  <c r="O293"/>
  <c r="X293" s="1"/>
  <c r="Q293"/>
  <c r="CC293" s="1"/>
  <c r="R293"/>
  <c r="S293" s="1"/>
  <c r="W293"/>
  <c r="Z293"/>
  <c r="AU293"/>
  <c r="AV293"/>
  <c r="AW293"/>
  <c r="AX293"/>
  <c r="AY293"/>
  <c r="AZ293"/>
  <c r="BB293"/>
  <c r="BA293" s="1"/>
  <c r="BC293"/>
  <c r="BD293"/>
  <c r="BE293"/>
  <c r="BF293"/>
  <c r="BG293"/>
  <c r="BH293"/>
  <c r="BI293"/>
  <c r="BJ293"/>
  <c r="BK293"/>
  <c r="BL293"/>
  <c r="BM293"/>
  <c r="BN293"/>
  <c r="BO293"/>
  <c r="BP293"/>
  <c r="BQ293"/>
  <c r="BR293"/>
  <c r="BS293"/>
  <c r="BT293"/>
  <c r="BU293"/>
  <c r="BV293"/>
  <c r="CB293"/>
  <c r="G294"/>
  <c r="I294"/>
  <c r="BY294" s="1"/>
  <c r="K294"/>
  <c r="BZ294" s="1"/>
  <c r="M294"/>
  <c r="W294" s="1"/>
  <c r="O294"/>
  <c r="Q294"/>
  <c r="CC294" s="1"/>
  <c r="R294"/>
  <c r="S294" s="1"/>
  <c r="T294"/>
  <c r="X294"/>
  <c r="Z294"/>
  <c r="AU294"/>
  <c r="AV294"/>
  <c r="AW294"/>
  <c r="AX294"/>
  <c r="AY294"/>
  <c r="AZ294"/>
  <c r="BB294"/>
  <c r="BA294" s="1"/>
  <c r="BC294"/>
  <c r="BD294"/>
  <c r="BE294"/>
  <c r="BF294"/>
  <c r="BG294"/>
  <c r="BH294"/>
  <c r="BI294"/>
  <c r="BJ294"/>
  <c r="BK294"/>
  <c r="BL294"/>
  <c r="BM294"/>
  <c r="BN294"/>
  <c r="BO294"/>
  <c r="BP294"/>
  <c r="BQ294"/>
  <c r="BR294"/>
  <c r="BS294"/>
  <c r="BT294"/>
  <c r="BU294"/>
  <c r="BV294"/>
  <c r="CB294"/>
  <c r="G295"/>
  <c r="T295" s="1"/>
  <c r="I295"/>
  <c r="BY295" s="1"/>
  <c r="K295"/>
  <c r="BZ295" s="1"/>
  <c r="M295"/>
  <c r="W295" s="1"/>
  <c r="O295"/>
  <c r="X295" s="1"/>
  <c r="Q295"/>
  <c r="CC295" s="1"/>
  <c r="R295"/>
  <c r="S295" s="1"/>
  <c r="Z295"/>
  <c r="AU295"/>
  <c r="AV295"/>
  <c r="AW295"/>
  <c r="AX295"/>
  <c r="AY295"/>
  <c r="AZ295"/>
  <c r="BB295"/>
  <c r="BA295" s="1"/>
  <c r="BC295"/>
  <c r="BD295"/>
  <c r="BE295"/>
  <c r="BF295"/>
  <c r="BG295"/>
  <c r="BH295"/>
  <c r="BI295"/>
  <c r="BJ295"/>
  <c r="BK295"/>
  <c r="BL295"/>
  <c r="BM295"/>
  <c r="BN295"/>
  <c r="BO295"/>
  <c r="BP295"/>
  <c r="BQ295"/>
  <c r="BR295"/>
  <c r="BS295"/>
  <c r="BT295"/>
  <c r="BU295"/>
  <c r="BV295"/>
  <c r="G296"/>
  <c r="T296" s="1"/>
  <c r="I296"/>
  <c r="BY296" s="1"/>
  <c r="K296"/>
  <c r="BZ296" s="1"/>
  <c r="M296"/>
  <c r="W296" s="1"/>
  <c r="O296"/>
  <c r="X296" s="1"/>
  <c r="Q296"/>
  <c r="CC296" s="1"/>
  <c r="R296"/>
  <c r="S296" s="1"/>
  <c r="Z296"/>
  <c r="AU296"/>
  <c r="AV296"/>
  <c r="AW296"/>
  <c r="AX296"/>
  <c r="AY296"/>
  <c r="AZ296"/>
  <c r="BB296"/>
  <c r="BA296" s="1"/>
  <c r="BC296"/>
  <c r="BD296"/>
  <c r="BE296"/>
  <c r="BF296"/>
  <c r="BG296"/>
  <c r="BH296"/>
  <c r="BI296"/>
  <c r="BJ296"/>
  <c r="BK296"/>
  <c r="BL296"/>
  <c r="BM296"/>
  <c r="BN296"/>
  <c r="BO296"/>
  <c r="BP296"/>
  <c r="BQ296"/>
  <c r="BR296"/>
  <c r="BS296"/>
  <c r="BT296"/>
  <c r="BU296"/>
  <c r="BV296"/>
  <c r="CA296"/>
  <c r="G297"/>
  <c r="T297" s="1"/>
  <c r="I297"/>
  <c r="BY297" s="1"/>
  <c r="K297"/>
  <c r="BZ297" s="1"/>
  <c r="M297"/>
  <c r="CA297" s="1"/>
  <c r="O297"/>
  <c r="X297" s="1"/>
  <c r="Q297"/>
  <c r="CC297" s="1"/>
  <c r="R297"/>
  <c r="S297" s="1"/>
  <c r="W297"/>
  <c r="Z297"/>
  <c r="AU297"/>
  <c r="AV297"/>
  <c r="AW297"/>
  <c r="AX297"/>
  <c r="AY297"/>
  <c r="AZ297"/>
  <c r="BB297"/>
  <c r="BA297" s="1"/>
  <c r="BC297"/>
  <c r="BD297"/>
  <c r="BE297"/>
  <c r="BF297"/>
  <c r="BG297"/>
  <c r="BH297"/>
  <c r="BI297"/>
  <c r="BJ297"/>
  <c r="BK297"/>
  <c r="BL297"/>
  <c r="BM297"/>
  <c r="BN297"/>
  <c r="BO297"/>
  <c r="BP297"/>
  <c r="BQ297"/>
  <c r="BR297"/>
  <c r="BS297"/>
  <c r="BT297"/>
  <c r="BU297"/>
  <c r="BV297"/>
  <c r="CB297"/>
  <c r="G298"/>
  <c r="I298"/>
  <c r="BY298" s="1"/>
  <c r="K298"/>
  <c r="BZ298" s="1"/>
  <c r="M298"/>
  <c r="W298" s="1"/>
  <c r="O298"/>
  <c r="Q298"/>
  <c r="CC298" s="1"/>
  <c r="R298"/>
  <c r="S298" s="1"/>
  <c r="T298"/>
  <c r="X298"/>
  <c r="Z298"/>
  <c r="AU298"/>
  <c r="AV298"/>
  <c r="AW298"/>
  <c r="AX298"/>
  <c r="AY298"/>
  <c r="AZ298"/>
  <c r="BB298"/>
  <c r="BA298" s="1"/>
  <c r="BC298"/>
  <c r="BD298"/>
  <c r="BE298"/>
  <c r="BF298"/>
  <c r="BG298"/>
  <c r="BH298"/>
  <c r="BI298"/>
  <c r="BJ298"/>
  <c r="BK298"/>
  <c r="BL298"/>
  <c r="BM298"/>
  <c r="BN298"/>
  <c r="BO298"/>
  <c r="BP298"/>
  <c r="BQ298"/>
  <c r="BR298"/>
  <c r="BS298"/>
  <c r="BT298"/>
  <c r="BU298"/>
  <c r="BV298"/>
  <c r="CB298"/>
  <c r="G299"/>
  <c r="T299" s="1"/>
  <c r="I299"/>
  <c r="BY299" s="1"/>
  <c r="K299"/>
  <c r="BZ299" s="1"/>
  <c r="M299"/>
  <c r="W299" s="1"/>
  <c r="O299"/>
  <c r="X299" s="1"/>
  <c r="Q299"/>
  <c r="CC299" s="1"/>
  <c r="R299"/>
  <c r="U299"/>
  <c r="Z299"/>
  <c r="AU299"/>
  <c r="AV299"/>
  <c r="AW299"/>
  <c r="AX299"/>
  <c r="AY299"/>
  <c r="AZ299"/>
  <c r="BB299"/>
  <c r="BA299" s="1"/>
  <c r="BC299"/>
  <c r="BD299"/>
  <c r="BE299"/>
  <c r="BF299"/>
  <c r="BG299"/>
  <c r="BH299"/>
  <c r="BI299"/>
  <c r="BJ299"/>
  <c r="BK299"/>
  <c r="BL299"/>
  <c r="BM299"/>
  <c r="BN299"/>
  <c r="BO299"/>
  <c r="BP299"/>
  <c r="BQ299"/>
  <c r="BR299"/>
  <c r="BS299"/>
  <c r="BT299"/>
  <c r="BU299"/>
  <c r="BV299"/>
  <c r="G300"/>
  <c r="T300" s="1"/>
  <c r="I300"/>
  <c r="BY300" s="1"/>
  <c r="K300"/>
  <c r="BZ300" s="1"/>
  <c r="M300"/>
  <c r="W300" s="1"/>
  <c r="O300"/>
  <c r="X300" s="1"/>
  <c r="Q300"/>
  <c r="CC300" s="1"/>
  <c r="R300"/>
  <c r="Z300"/>
  <c r="AU300"/>
  <c r="AV300"/>
  <c r="AW300"/>
  <c r="AX300"/>
  <c r="AY300"/>
  <c r="AZ300"/>
  <c r="BB300"/>
  <c r="BA300" s="1"/>
  <c r="BC300"/>
  <c r="BD300"/>
  <c r="BE300"/>
  <c r="BF300"/>
  <c r="BG300"/>
  <c r="BH300"/>
  <c r="BI300"/>
  <c r="BJ300"/>
  <c r="BK300"/>
  <c r="BL300"/>
  <c r="BM300"/>
  <c r="BN300"/>
  <c r="BO300"/>
  <c r="BP300"/>
  <c r="BQ300"/>
  <c r="BR300"/>
  <c r="BS300"/>
  <c r="BT300"/>
  <c r="BU300"/>
  <c r="BV300"/>
  <c r="CA300"/>
  <c r="G301"/>
  <c r="T301" s="1"/>
  <c r="I301"/>
  <c r="BY301" s="1"/>
  <c r="K301"/>
  <c r="BZ301" s="1"/>
  <c r="M301"/>
  <c r="CA301" s="1"/>
  <c r="O301"/>
  <c r="X301" s="1"/>
  <c r="Q301"/>
  <c r="CC301" s="1"/>
  <c r="R301"/>
  <c r="W301"/>
  <c r="Z301"/>
  <c r="AU301"/>
  <c r="AV301"/>
  <c r="AW301"/>
  <c r="AX301"/>
  <c r="AY301"/>
  <c r="AZ301"/>
  <c r="BB301"/>
  <c r="BA301" s="1"/>
  <c r="BC301"/>
  <c r="BD301"/>
  <c r="BE301"/>
  <c r="BF301"/>
  <c r="BG301"/>
  <c r="BH301"/>
  <c r="BI301"/>
  <c r="BJ301"/>
  <c r="BK301"/>
  <c r="BL301"/>
  <c r="BM301"/>
  <c r="BN301"/>
  <c r="BO301"/>
  <c r="BP301"/>
  <c r="BQ301"/>
  <c r="BR301"/>
  <c r="BS301"/>
  <c r="BT301"/>
  <c r="BU301"/>
  <c r="BV301"/>
  <c r="CB301"/>
  <c r="G302"/>
  <c r="I302"/>
  <c r="BY302" s="1"/>
  <c r="K302"/>
  <c r="V302" s="1"/>
  <c r="M302"/>
  <c r="CA302" s="1"/>
  <c r="O302"/>
  <c r="Q302"/>
  <c r="CC302" s="1"/>
  <c r="R302"/>
  <c r="T302"/>
  <c r="X302"/>
  <c r="Y302"/>
  <c r="Z302"/>
  <c r="AU302"/>
  <c r="AV302"/>
  <c r="AW302"/>
  <c r="AX302"/>
  <c r="AY302"/>
  <c r="AZ302"/>
  <c r="BA302"/>
  <c r="BB302"/>
  <c r="BC302"/>
  <c r="BD302"/>
  <c r="BE302"/>
  <c r="BF302"/>
  <c r="BG302"/>
  <c r="BH302"/>
  <c r="BI302"/>
  <c r="BJ302"/>
  <c r="BK302"/>
  <c r="BL302"/>
  <c r="BM302"/>
  <c r="BN302"/>
  <c r="BO302"/>
  <c r="BP302"/>
  <c r="BQ302"/>
  <c r="BR302"/>
  <c r="BS302"/>
  <c r="BT302"/>
  <c r="BU302"/>
  <c r="BV302"/>
  <c r="CB302"/>
  <c r="G303"/>
  <c r="T303" s="1"/>
  <c r="I303"/>
  <c r="BY303" s="1"/>
  <c r="K303"/>
  <c r="M303"/>
  <c r="W303" s="1"/>
  <c r="O303"/>
  <c r="X303" s="1"/>
  <c r="Q303"/>
  <c r="CC303" s="1"/>
  <c r="R303"/>
  <c r="V303"/>
  <c r="Z303"/>
  <c r="AU303"/>
  <c r="AV303"/>
  <c r="AW303"/>
  <c r="AX303"/>
  <c r="AY303"/>
  <c r="AZ303"/>
  <c r="BB303"/>
  <c r="BA303" s="1"/>
  <c r="BC303"/>
  <c r="BD303"/>
  <c r="BE303"/>
  <c r="BF303"/>
  <c r="BG303"/>
  <c r="BH303"/>
  <c r="BI303"/>
  <c r="BJ303"/>
  <c r="BK303"/>
  <c r="BL303"/>
  <c r="BM303"/>
  <c r="BN303"/>
  <c r="BO303"/>
  <c r="BP303"/>
  <c r="BQ303"/>
  <c r="BR303"/>
  <c r="BS303"/>
  <c r="BT303"/>
  <c r="BU303"/>
  <c r="BV303"/>
  <c r="BZ303"/>
  <c r="CB303"/>
  <c r="G304"/>
  <c r="T304" s="1"/>
  <c r="I304"/>
  <c r="BY304" s="1"/>
  <c r="K304"/>
  <c r="V304" s="1"/>
  <c r="M304"/>
  <c r="CA304" s="1"/>
  <c r="O304"/>
  <c r="CB304" s="1"/>
  <c r="Q304"/>
  <c r="CC304" s="1"/>
  <c r="R304"/>
  <c r="W304"/>
  <c r="X304"/>
  <c r="Z304"/>
  <c r="AU304"/>
  <c r="AV304"/>
  <c r="AW304"/>
  <c r="AX304"/>
  <c r="AY304"/>
  <c r="AZ304"/>
  <c r="BB304"/>
  <c r="BA304" s="1"/>
  <c r="BC304"/>
  <c r="BD304"/>
  <c r="BE304"/>
  <c r="BF304"/>
  <c r="BG304"/>
  <c r="BH304"/>
  <c r="BI304"/>
  <c r="BJ304"/>
  <c r="BK304"/>
  <c r="BL304"/>
  <c r="BM304"/>
  <c r="BN304"/>
  <c r="BO304"/>
  <c r="BP304"/>
  <c r="BQ304"/>
  <c r="BR304"/>
  <c r="BS304"/>
  <c r="BT304"/>
  <c r="BU304"/>
  <c r="BV304"/>
  <c r="G305"/>
  <c r="T305" s="1"/>
  <c r="I305"/>
  <c r="BY305" s="1"/>
  <c r="K305"/>
  <c r="BZ305" s="1"/>
  <c r="M305"/>
  <c r="W305" s="1"/>
  <c r="O305"/>
  <c r="X305" s="1"/>
  <c r="Q305"/>
  <c r="CC305" s="1"/>
  <c r="R305"/>
  <c r="Z305"/>
  <c r="AU305"/>
  <c r="AV305"/>
  <c r="AW305"/>
  <c r="AX305"/>
  <c r="AY305"/>
  <c r="AZ305"/>
  <c r="BB305"/>
  <c r="BA305" s="1"/>
  <c r="BC305"/>
  <c r="BD305"/>
  <c r="BE305"/>
  <c r="BF305"/>
  <c r="BG305"/>
  <c r="BH305"/>
  <c r="BI305"/>
  <c r="BJ305"/>
  <c r="BK305"/>
  <c r="BL305"/>
  <c r="BM305"/>
  <c r="BN305"/>
  <c r="BO305"/>
  <c r="BP305"/>
  <c r="BQ305"/>
  <c r="BR305"/>
  <c r="BS305"/>
  <c r="BT305"/>
  <c r="BU305"/>
  <c r="BV305"/>
  <c r="CA305"/>
  <c r="G306"/>
  <c r="T306" s="1"/>
  <c r="I306"/>
  <c r="BY306" s="1"/>
  <c r="K306"/>
  <c r="V306" s="1"/>
  <c r="M306"/>
  <c r="W306" s="1"/>
  <c r="O306"/>
  <c r="X306" s="1"/>
  <c r="Q306"/>
  <c r="CC306" s="1"/>
  <c r="R306"/>
  <c r="U306"/>
  <c r="Y306"/>
  <c r="Z306"/>
  <c r="AU306"/>
  <c r="AV306"/>
  <c r="AW306"/>
  <c r="AX306"/>
  <c r="AY306"/>
  <c r="AZ306"/>
  <c r="BA306"/>
  <c r="BB306"/>
  <c r="BC306"/>
  <c r="BD306"/>
  <c r="BE306"/>
  <c r="BF306"/>
  <c r="BG306"/>
  <c r="BH306"/>
  <c r="BI306"/>
  <c r="BJ306"/>
  <c r="BK306"/>
  <c r="BL306"/>
  <c r="BM306"/>
  <c r="BN306"/>
  <c r="BO306"/>
  <c r="BP306"/>
  <c r="BQ306"/>
  <c r="BR306"/>
  <c r="BS306"/>
  <c r="BT306"/>
  <c r="BU306"/>
  <c r="BV306"/>
  <c r="BZ306"/>
  <c r="CA306"/>
  <c r="CB306"/>
  <c r="G307"/>
  <c r="T307" s="1"/>
  <c r="I307"/>
  <c r="BY307" s="1"/>
  <c r="K307"/>
  <c r="M307"/>
  <c r="W307" s="1"/>
  <c r="O307"/>
  <c r="X307" s="1"/>
  <c r="Q307"/>
  <c r="CC307" s="1"/>
  <c r="R307"/>
  <c r="V307"/>
  <c r="Z307"/>
  <c r="AU307"/>
  <c r="AV307"/>
  <c r="AW307"/>
  <c r="AX307"/>
  <c r="AY307"/>
  <c r="AZ307"/>
  <c r="BB307"/>
  <c r="BA307" s="1"/>
  <c r="BC307"/>
  <c r="BD307"/>
  <c r="BE307"/>
  <c r="BF307"/>
  <c r="BG307"/>
  <c r="BH307"/>
  <c r="BI307"/>
  <c r="BJ307"/>
  <c r="BK307"/>
  <c r="BL307"/>
  <c r="BM307"/>
  <c r="BN307"/>
  <c r="BO307"/>
  <c r="BP307"/>
  <c r="BQ307"/>
  <c r="BR307"/>
  <c r="BS307"/>
  <c r="BT307"/>
  <c r="BU307"/>
  <c r="BV307"/>
  <c r="BZ307"/>
  <c r="CB307"/>
  <c r="G308"/>
  <c r="T308" s="1"/>
  <c r="I308"/>
  <c r="BY308" s="1"/>
  <c r="K308"/>
  <c r="V308" s="1"/>
  <c r="M308"/>
  <c r="CA308" s="1"/>
  <c r="O308"/>
  <c r="CB308" s="1"/>
  <c r="Q308"/>
  <c r="CC308" s="1"/>
  <c r="R308"/>
  <c r="W308"/>
  <c r="X308"/>
  <c r="Z308"/>
  <c r="AU308"/>
  <c r="AV308"/>
  <c r="AW308"/>
  <c r="AX308"/>
  <c r="AY308"/>
  <c r="AZ308"/>
  <c r="BB308"/>
  <c r="BA308" s="1"/>
  <c r="BC308"/>
  <c r="BD308"/>
  <c r="BE308"/>
  <c r="BF308"/>
  <c r="BG308"/>
  <c r="BH308"/>
  <c r="BI308"/>
  <c r="BJ308"/>
  <c r="BK308"/>
  <c r="BL308"/>
  <c r="BM308"/>
  <c r="BN308"/>
  <c r="BO308"/>
  <c r="BP308"/>
  <c r="BQ308"/>
  <c r="BR308"/>
  <c r="BS308"/>
  <c r="BT308"/>
  <c r="BU308"/>
  <c r="BV308"/>
  <c r="G309"/>
  <c r="T309" s="1"/>
  <c r="I309"/>
  <c r="BY309" s="1"/>
  <c r="K309"/>
  <c r="BZ309" s="1"/>
  <c r="M309"/>
  <c r="W309" s="1"/>
  <c r="O309"/>
  <c r="X309" s="1"/>
  <c r="Q309"/>
  <c r="CC309" s="1"/>
  <c r="R309"/>
  <c r="Z309"/>
  <c r="AU309"/>
  <c r="AV309"/>
  <c r="AW309"/>
  <c r="AX309"/>
  <c r="AY309"/>
  <c r="AZ309"/>
  <c r="BB309"/>
  <c r="BA309" s="1"/>
  <c r="BC309"/>
  <c r="BD309"/>
  <c r="BE309"/>
  <c r="BF309"/>
  <c r="BG309"/>
  <c r="BH309"/>
  <c r="BI309"/>
  <c r="BJ309"/>
  <c r="BK309"/>
  <c r="BL309"/>
  <c r="BM309"/>
  <c r="BN309"/>
  <c r="BO309"/>
  <c r="BP309"/>
  <c r="BQ309"/>
  <c r="BR309"/>
  <c r="BS309"/>
  <c r="BT309"/>
  <c r="BU309"/>
  <c r="BV309"/>
  <c r="CA309"/>
  <c r="G310"/>
  <c r="T310" s="1"/>
  <c r="I310"/>
  <c r="BY310" s="1"/>
  <c r="K310"/>
  <c r="V310" s="1"/>
  <c r="M310"/>
  <c r="W310" s="1"/>
  <c r="O310"/>
  <c r="X310" s="1"/>
  <c r="Q310"/>
  <c r="CC310" s="1"/>
  <c r="R310"/>
  <c r="U310"/>
  <c r="Y310"/>
  <c r="Z310"/>
  <c r="AU310"/>
  <c r="AV310"/>
  <c r="AW310"/>
  <c r="AX310"/>
  <c r="AY310"/>
  <c r="AZ310"/>
  <c r="BA310"/>
  <c r="BB310"/>
  <c r="BC310"/>
  <c r="BD310"/>
  <c r="BE310"/>
  <c r="BF310"/>
  <c r="BG310"/>
  <c r="BH310"/>
  <c r="BI310"/>
  <c r="BJ310"/>
  <c r="BK310"/>
  <c r="BL310"/>
  <c r="BM310"/>
  <c r="BN310"/>
  <c r="BO310"/>
  <c r="BP310"/>
  <c r="BQ310"/>
  <c r="BR310"/>
  <c r="BS310"/>
  <c r="BT310"/>
  <c r="BU310"/>
  <c r="BV310"/>
  <c r="BZ310"/>
  <c r="CA310"/>
  <c r="CB310"/>
  <c r="G311"/>
  <c r="T311" s="1"/>
  <c r="I311"/>
  <c r="BY311" s="1"/>
  <c r="K311"/>
  <c r="M311"/>
  <c r="W311" s="1"/>
  <c r="O311"/>
  <c r="X311" s="1"/>
  <c r="Q311"/>
  <c r="CC311" s="1"/>
  <c r="R311"/>
  <c r="V311"/>
  <c r="Z311"/>
  <c r="AU311"/>
  <c r="AV311"/>
  <c r="AW311"/>
  <c r="AX311"/>
  <c r="AY311"/>
  <c r="AZ311"/>
  <c r="BB311"/>
  <c r="BA311" s="1"/>
  <c r="BC311"/>
  <c r="BD311"/>
  <c r="BE311"/>
  <c r="BF311"/>
  <c r="BG311"/>
  <c r="BH311"/>
  <c r="BI311"/>
  <c r="BJ311"/>
  <c r="BK311"/>
  <c r="BL311"/>
  <c r="BM311"/>
  <c r="BN311"/>
  <c r="BO311"/>
  <c r="BP311"/>
  <c r="BQ311"/>
  <c r="BR311"/>
  <c r="BS311"/>
  <c r="BT311"/>
  <c r="BU311"/>
  <c r="BV311"/>
  <c r="BZ311"/>
  <c r="CB311"/>
  <c r="G312"/>
  <c r="T312" s="1"/>
  <c r="I312"/>
  <c r="BY312" s="1"/>
  <c r="K312"/>
  <c r="V312" s="1"/>
  <c r="M312"/>
  <c r="CA312" s="1"/>
  <c r="O312"/>
  <c r="CB312" s="1"/>
  <c r="Q312"/>
  <c r="CC312" s="1"/>
  <c r="R312"/>
  <c r="W312"/>
  <c r="X312"/>
  <c r="Z312"/>
  <c r="AU312"/>
  <c r="AV312"/>
  <c r="AW312"/>
  <c r="AX312"/>
  <c r="AY312"/>
  <c r="AZ312"/>
  <c r="BB312"/>
  <c r="BA312" s="1"/>
  <c r="BC312"/>
  <c r="BD312"/>
  <c r="BE312"/>
  <c r="BF312"/>
  <c r="BG312"/>
  <c r="BH312"/>
  <c r="BI312"/>
  <c r="BJ312"/>
  <c r="BK312"/>
  <c r="BL312"/>
  <c r="BM312"/>
  <c r="BN312"/>
  <c r="BO312"/>
  <c r="BP312"/>
  <c r="BQ312"/>
  <c r="BR312"/>
  <c r="BS312"/>
  <c r="BT312"/>
  <c r="BU312"/>
  <c r="BV312"/>
  <c r="G313"/>
  <c r="T313" s="1"/>
  <c r="I313"/>
  <c r="BY313" s="1"/>
  <c r="K313"/>
  <c r="BZ313" s="1"/>
  <c r="M313"/>
  <c r="W313" s="1"/>
  <c r="O313"/>
  <c r="X313" s="1"/>
  <c r="Q313"/>
  <c r="CC313" s="1"/>
  <c r="R313"/>
  <c r="Z313"/>
  <c r="AU313"/>
  <c r="AV313"/>
  <c r="AW313"/>
  <c r="AX313"/>
  <c r="AY313"/>
  <c r="AZ313"/>
  <c r="BB313"/>
  <c r="BA313" s="1"/>
  <c r="BC313"/>
  <c r="BD313"/>
  <c r="BE313"/>
  <c r="BF313"/>
  <c r="BG313"/>
  <c r="BH313"/>
  <c r="BI313"/>
  <c r="BJ313"/>
  <c r="BK313"/>
  <c r="BL313"/>
  <c r="BM313"/>
  <c r="BN313"/>
  <c r="BO313"/>
  <c r="BP313"/>
  <c r="BQ313"/>
  <c r="BR313"/>
  <c r="BS313"/>
  <c r="BT313"/>
  <c r="BU313"/>
  <c r="BV313"/>
  <c r="CA313"/>
  <c r="G314"/>
  <c r="T314" s="1"/>
  <c r="I314"/>
  <c r="BY314" s="1"/>
  <c r="K314"/>
  <c r="V314" s="1"/>
  <c r="M314"/>
  <c r="W314" s="1"/>
  <c r="O314"/>
  <c r="X314" s="1"/>
  <c r="Q314"/>
  <c r="CC314" s="1"/>
  <c r="R314"/>
  <c r="U314"/>
  <c r="Y314"/>
  <c r="Z314"/>
  <c r="AU314"/>
  <c r="AV314"/>
  <c r="AW314"/>
  <c r="AX314"/>
  <c r="AY314"/>
  <c r="AZ314"/>
  <c r="BA314"/>
  <c r="BB314"/>
  <c r="BC314"/>
  <c r="BD314"/>
  <c r="BE314"/>
  <c r="BF314"/>
  <c r="BG314"/>
  <c r="BH314"/>
  <c r="BI314"/>
  <c r="BJ314"/>
  <c r="BK314"/>
  <c r="BL314"/>
  <c r="BM314"/>
  <c r="BN314"/>
  <c r="BO314"/>
  <c r="BP314"/>
  <c r="BQ314"/>
  <c r="BR314"/>
  <c r="BS314"/>
  <c r="BT314"/>
  <c r="BU314"/>
  <c r="BV314"/>
  <c r="BZ314"/>
  <c r="CA314"/>
  <c r="CB314"/>
  <c r="G315"/>
  <c r="T315" s="1"/>
  <c r="I315"/>
  <c r="BY315" s="1"/>
  <c r="K315"/>
  <c r="M315"/>
  <c r="W315" s="1"/>
  <c r="O315"/>
  <c r="X315" s="1"/>
  <c r="Q315"/>
  <c r="CC315" s="1"/>
  <c r="R315"/>
  <c r="V315"/>
  <c r="Z315"/>
  <c r="AU315"/>
  <c r="AV315"/>
  <c r="AW315"/>
  <c r="AX315"/>
  <c r="AY315"/>
  <c r="AZ315"/>
  <c r="BB315"/>
  <c r="BA315" s="1"/>
  <c r="BC315"/>
  <c r="BD315"/>
  <c r="BE315"/>
  <c r="BF315"/>
  <c r="BG315"/>
  <c r="BH315"/>
  <c r="BI315"/>
  <c r="BJ315"/>
  <c r="BK315"/>
  <c r="BL315"/>
  <c r="BM315"/>
  <c r="BN315"/>
  <c r="BO315"/>
  <c r="BP315"/>
  <c r="BQ315"/>
  <c r="BR315"/>
  <c r="BS315"/>
  <c r="BT315"/>
  <c r="BU315"/>
  <c r="BV315"/>
  <c r="BZ315"/>
  <c r="CB315"/>
  <c r="G316"/>
  <c r="T316" s="1"/>
  <c r="I316"/>
  <c r="BY316" s="1"/>
  <c r="K316"/>
  <c r="V316" s="1"/>
  <c r="M316"/>
  <c r="CA316" s="1"/>
  <c r="O316"/>
  <c r="CB316" s="1"/>
  <c r="Q316"/>
  <c r="CC316" s="1"/>
  <c r="R316"/>
  <c r="W316"/>
  <c r="X316"/>
  <c r="Z316"/>
  <c r="AU316"/>
  <c r="AV316"/>
  <c r="AW316"/>
  <c r="AX316"/>
  <c r="AY316"/>
  <c r="AZ316"/>
  <c r="BB316"/>
  <c r="BA316" s="1"/>
  <c r="BC316"/>
  <c r="BD316"/>
  <c r="BE316"/>
  <c r="BF316"/>
  <c r="BG316"/>
  <c r="BH316"/>
  <c r="BI316"/>
  <c r="BJ316"/>
  <c r="BK316"/>
  <c r="BL316"/>
  <c r="BM316"/>
  <c r="BN316"/>
  <c r="BO316"/>
  <c r="BP316"/>
  <c r="BQ316"/>
  <c r="BR316"/>
  <c r="BS316"/>
  <c r="BT316"/>
  <c r="BU316"/>
  <c r="BV316"/>
  <c r="G317"/>
  <c r="T317" s="1"/>
  <c r="I317"/>
  <c r="BY317" s="1"/>
  <c r="K317"/>
  <c r="BZ317" s="1"/>
  <c r="M317"/>
  <c r="W317" s="1"/>
  <c r="O317"/>
  <c r="X317" s="1"/>
  <c r="Q317"/>
  <c r="CC317" s="1"/>
  <c r="R317"/>
  <c r="Z317"/>
  <c r="AU317"/>
  <c r="AV317"/>
  <c r="AW317"/>
  <c r="AX317"/>
  <c r="AY317"/>
  <c r="AZ317"/>
  <c r="BB317"/>
  <c r="BA317" s="1"/>
  <c r="BC317"/>
  <c r="BD317"/>
  <c r="BE317"/>
  <c r="BF317"/>
  <c r="BG317"/>
  <c r="BH317"/>
  <c r="BI317"/>
  <c r="BJ317"/>
  <c r="BK317"/>
  <c r="BL317"/>
  <c r="BM317"/>
  <c r="BN317"/>
  <c r="BO317"/>
  <c r="BP317"/>
  <c r="BQ317"/>
  <c r="BR317"/>
  <c r="BS317"/>
  <c r="BT317"/>
  <c r="BU317"/>
  <c r="BV317"/>
  <c r="CA317"/>
  <c r="G318"/>
  <c r="T318" s="1"/>
  <c r="I318"/>
  <c r="BY318" s="1"/>
  <c r="K318"/>
  <c r="V318" s="1"/>
  <c r="M318"/>
  <c r="W318" s="1"/>
  <c r="O318"/>
  <c r="X318" s="1"/>
  <c r="Q318"/>
  <c r="CC318" s="1"/>
  <c r="R318"/>
  <c r="U318"/>
  <c r="Y318"/>
  <c r="Z318"/>
  <c r="AU318"/>
  <c r="AV318"/>
  <c r="AW318"/>
  <c r="AX318"/>
  <c r="AY318"/>
  <c r="AZ318"/>
  <c r="BA318"/>
  <c r="BB318"/>
  <c r="BC318"/>
  <c r="BD318"/>
  <c r="BE318"/>
  <c r="BF318"/>
  <c r="BG318"/>
  <c r="BH318"/>
  <c r="BI318"/>
  <c r="BJ318"/>
  <c r="BK318"/>
  <c r="BL318"/>
  <c r="BM318"/>
  <c r="BN318"/>
  <c r="BO318"/>
  <c r="BP318"/>
  <c r="BQ318"/>
  <c r="BR318"/>
  <c r="BS318"/>
  <c r="BT318"/>
  <c r="BU318"/>
  <c r="BV318"/>
  <c r="BZ318"/>
  <c r="CA318"/>
  <c r="CB318"/>
  <c r="G319"/>
  <c r="T319" s="1"/>
  <c r="I319"/>
  <c r="BY319" s="1"/>
  <c r="K319"/>
  <c r="M319"/>
  <c r="W319" s="1"/>
  <c r="O319"/>
  <c r="X319" s="1"/>
  <c r="Q319"/>
  <c r="CC319" s="1"/>
  <c r="R319"/>
  <c r="V319"/>
  <c r="Z319"/>
  <c r="AU319"/>
  <c r="AV319"/>
  <c r="AW319"/>
  <c r="AX319"/>
  <c r="AY319"/>
  <c r="AZ319"/>
  <c r="BB319"/>
  <c r="BA319" s="1"/>
  <c r="BC319"/>
  <c r="BD319"/>
  <c r="BE319"/>
  <c r="BF319"/>
  <c r="BG319"/>
  <c r="BH319"/>
  <c r="BI319"/>
  <c r="BJ319"/>
  <c r="BK319"/>
  <c r="BL319"/>
  <c r="BM319"/>
  <c r="BN319"/>
  <c r="BO319"/>
  <c r="BP319"/>
  <c r="BQ319"/>
  <c r="BR319"/>
  <c r="BS319"/>
  <c r="BT319"/>
  <c r="BU319"/>
  <c r="BV319"/>
  <c r="BZ319"/>
  <c r="CB319"/>
  <c r="G320"/>
  <c r="T320" s="1"/>
  <c r="I320"/>
  <c r="BY320" s="1"/>
  <c r="K320"/>
  <c r="V320" s="1"/>
  <c r="M320"/>
  <c r="CA320" s="1"/>
  <c r="O320"/>
  <c r="CB320" s="1"/>
  <c r="Q320"/>
  <c r="CC320" s="1"/>
  <c r="R320"/>
  <c r="W320"/>
  <c r="X320"/>
  <c r="Z320"/>
  <c r="AU320"/>
  <c r="AV320"/>
  <c r="AW320"/>
  <c r="AX320"/>
  <c r="AY320"/>
  <c r="AZ320"/>
  <c r="BB320"/>
  <c r="BA320" s="1"/>
  <c r="BC320"/>
  <c r="BD320"/>
  <c r="BE320"/>
  <c r="BF320"/>
  <c r="BG320"/>
  <c r="BH320"/>
  <c r="BI320"/>
  <c r="BJ320"/>
  <c r="BK320"/>
  <c r="BL320"/>
  <c r="BM320"/>
  <c r="BN320"/>
  <c r="BO320"/>
  <c r="BP320"/>
  <c r="BQ320"/>
  <c r="BR320"/>
  <c r="BS320"/>
  <c r="BT320"/>
  <c r="BU320"/>
  <c r="BV320"/>
  <c r="G321"/>
  <c r="T321" s="1"/>
  <c r="I321"/>
  <c r="BY321" s="1"/>
  <c r="K321"/>
  <c r="BZ321" s="1"/>
  <c r="M321"/>
  <c r="W321" s="1"/>
  <c r="O321"/>
  <c r="X321" s="1"/>
  <c r="Q321"/>
  <c r="CC321" s="1"/>
  <c r="R321"/>
  <c r="Z321"/>
  <c r="AU321"/>
  <c r="AV321"/>
  <c r="AW321"/>
  <c r="AX321"/>
  <c r="AY321"/>
  <c r="AZ321"/>
  <c r="BB321"/>
  <c r="BA321" s="1"/>
  <c r="BC321"/>
  <c r="BD321"/>
  <c r="BE321"/>
  <c r="BF321"/>
  <c r="BG321"/>
  <c r="BH321"/>
  <c r="BI321"/>
  <c r="BJ321"/>
  <c r="BK321"/>
  <c r="BL321"/>
  <c r="BM321"/>
  <c r="BN321"/>
  <c r="BO321"/>
  <c r="BP321"/>
  <c r="BQ321"/>
  <c r="BR321"/>
  <c r="BS321"/>
  <c r="BT321"/>
  <c r="BU321"/>
  <c r="BV321"/>
  <c r="CA321"/>
  <c r="G322"/>
  <c r="T322" s="1"/>
  <c r="I322"/>
  <c r="BY322" s="1"/>
  <c r="K322"/>
  <c r="V322" s="1"/>
  <c r="M322"/>
  <c r="CA322" s="1"/>
  <c r="O322"/>
  <c r="CB322" s="1"/>
  <c r="Q322"/>
  <c r="CC322" s="1"/>
  <c r="R322"/>
  <c r="U322"/>
  <c r="Y322"/>
  <c r="Z322"/>
  <c r="AU322"/>
  <c r="AV322"/>
  <c r="AW322"/>
  <c r="AX322"/>
  <c r="AY322"/>
  <c r="AZ322"/>
  <c r="BA322"/>
  <c r="BB322"/>
  <c r="BC322"/>
  <c r="BD322"/>
  <c r="BE322"/>
  <c r="BF322"/>
  <c r="BG322"/>
  <c r="BH322"/>
  <c r="BI322"/>
  <c r="BJ322"/>
  <c r="BK322"/>
  <c r="BL322"/>
  <c r="BM322"/>
  <c r="BN322"/>
  <c r="BO322"/>
  <c r="BP322"/>
  <c r="BQ322"/>
  <c r="BR322"/>
  <c r="BS322"/>
  <c r="BT322"/>
  <c r="BU322"/>
  <c r="BV322"/>
  <c r="G323"/>
  <c r="T323" s="1"/>
  <c r="I323"/>
  <c r="BY323" s="1"/>
  <c r="K323"/>
  <c r="V323" s="1"/>
  <c r="M323"/>
  <c r="O323"/>
  <c r="Q323"/>
  <c r="CC323" s="1"/>
  <c r="R323"/>
  <c r="W323"/>
  <c r="X323"/>
  <c r="Z323"/>
  <c r="AU323"/>
  <c r="AV323"/>
  <c r="AW323"/>
  <c r="AX323"/>
  <c r="AY323"/>
  <c r="AZ323"/>
  <c r="BB323"/>
  <c r="BA323" s="1"/>
  <c r="BC323"/>
  <c r="BD323"/>
  <c r="BE323"/>
  <c r="BF323"/>
  <c r="BG323"/>
  <c r="BH323"/>
  <c r="BI323"/>
  <c r="BJ323"/>
  <c r="BK323"/>
  <c r="BL323"/>
  <c r="BM323"/>
  <c r="BN323"/>
  <c r="BO323"/>
  <c r="BP323"/>
  <c r="BQ323"/>
  <c r="BR323"/>
  <c r="BS323"/>
  <c r="BT323"/>
  <c r="BU323"/>
  <c r="BV323"/>
  <c r="CA323"/>
  <c r="CB323"/>
  <c r="G324"/>
  <c r="I324"/>
  <c r="BY324" s="1"/>
  <c r="K324"/>
  <c r="V324" s="1"/>
  <c r="M324"/>
  <c r="CA324" s="1"/>
  <c r="O324"/>
  <c r="Q324"/>
  <c r="CC324" s="1"/>
  <c r="R324"/>
  <c r="T324"/>
  <c r="X324"/>
  <c r="Y324"/>
  <c r="Z324"/>
  <c r="AU324"/>
  <c r="AV324"/>
  <c r="AW324"/>
  <c r="AX324"/>
  <c r="AY324"/>
  <c r="AZ324"/>
  <c r="BA324"/>
  <c r="BB324"/>
  <c r="BC324"/>
  <c r="BD324"/>
  <c r="BE324"/>
  <c r="BF324"/>
  <c r="BG324"/>
  <c r="BH324"/>
  <c r="BI324"/>
  <c r="BJ324"/>
  <c r="BK324"/>
  <c r="BL324"/>
  <c r="BM324"/>
  <c r="BN324"/>
  <c r="BO324"/>
  <c r="BP324"/>
  <c r="BQ324"/>
  <c r="BR324"/>
  <c r="BS324"/>
  <c r="BT324"/>
  <c r="BU324"/>
  <c r="BV324"/>
  <c r="CB324"/>
  <c r="G325"/>
  <c r="I325"/>
  <c r="BY325" s="1"/>
  <c r="K325"/>
  <c r="BZ325" s="1"/>
  <c r="M325"/>
  <c r="W325" s="1"/>
  <c r="O325"/>
  <c r="CB325" s="1"/>
  <c r="Q325"/>
  <c r="CC325" s="1"/>
  <c r="R325"/>
  <c r="S325" s="1"/>
  <c r="T325"/>
  <c r="V325"/>
  <c r="X325"/>
  <c r="Z325"/>
  <c r="AU325"/>
  <c r="AV325"/>
  <c r="AW325"/>
  <c r="AX325"/>
  <c r="AY325"/>
  <c r="AZ325"/>
  <c r="BB325"/>
  <c r="BA325" s="1"/>
  <c r="BC325"/>
  <c r="BD325"/>
  <c r="BE325"/>
  <c r="BF325"/>
  <c r="BG325"/>
  <c r="BH325"/>
  <c r="BI325"/>
  <c r="BJ325"/>
  <c r="BK325"/>
  <c r="BL325"/>
  <c r="BM325"/>
  <c r="BN325"/>
  <c r="BO325"/>
  <c r="BP325"/>
  <c r="BQ325"/>
  <c r="BR325"/>
  <c r="BS325"/>
  <c r="BT325"/>
  <c r="BU325"/>
  <c r="BV325"/>
  <c r="G326"/>
  <c r="I326"/>
  <c r="BY326" s="1"/>
  <c r="K326"/>
  <c r="M326"/>
  <c r="CA326" s="1"/>
  <c r="O326"/>
  <c r="CB326" s="1"/>
  <c r="Q326"/>
  <c r="CC326" s="1"/>
  <c r="R326"/>
  <c r="S326" s="1"/>
  <c r="T326"/>
  <c r="U326"/>
  <c r="V326"/>
  <c r="W326"/>
  <c r="X326"/>
  <c r="Y326"/>
  <c r="Z326"/>
  <c r="AU326"/>
  <c r="AV326"/>
  <c r="AW326"/>
  <c r="AX326"/>
  <c r="AY326"/>
  <c r="AZ326"/>
  <c r="BB326"/>
  <c r="BA326" s="1"/>
  <c r="BC326"/>
  <c r="BD326"/>
  <c r="BE326"/>
  <c r="BF326"/>
  <c r="BG326"/>
  <c r="BH326"/>
  <c r="BI326"/>
  <c r="BJ326"/>
  <c r="BK326"/>
  <c r="BL326"/>
  <c r="BM326"/>
  <c r="BN326"/>
  <c r="BO326"/>
  <c r="BP326"/>
  <c r="BQ326"/>
  <c r="BR326"/>
  <c r="BS326"/>
  <c r="BT326"/>
  <c r="BU326"/>
  <c r="BV326"/>
  <c r="BZ326"/>
  <c r="G327"/>
  <c r="I327"/>
  <c r="BY327" s="1"/>
  <c r="K327"/>
  <c r="BZ327" s="1"/>
  <c r="M327"/>
  <c r="CA327" s="1"/>
  <c r="O327"/>
  <c r="CB327" s="1"/>
  <c r="Q327"/>
  <c r="CC327" s="1"/>
  <c r="R327"/>
  <c r="S327"/>
  <c r="T327"/>
  <c r="U327"/>
  <c r="V327"/>
  <c r="W327"/>
  <c r="X327"/>
  <c r="Y327"/>
  <c r="Z327"/>
  <c r="AU327"/>
  <c r="AV327"/>
  <c r="AW327"/>
  <c r="AX327"/>
  <c r="AY327"/>
  <c r="AZ327"/>
  <c r="BA327"/>
  <c r="BB327"/>
  <c r="BC327"/>
  <c r="BD327"/>
  <c r="BE327"/>
  <c r="BF327"/>
  <c r="BG327"/>
  <c r="BH327"/>
  <c r="BI327"/>
  <c r="BJ327"/>
  <c r="BK327"/>
  <c r="BL327"/>
  <c r="BM327"/>
  <c r="BN327"/>
  <c r="BO327"/>
  <c r="BP327"/>
  <c r="BQ327"/>
  <c r="BR327"/>
  <c r="BS327"/>
  <c r="BT327"/>
  <c r="BU327"/>
  <c r="BV327"/>
  <c r="BX327"/>
  <c r="G328"/>
  <c r="I328"/>
  <c r="BY328" s="1"/>
  <c r="K328"/>
  <c r="BZ328" s="1"/>
  <c r="M328"/>
  <c r="CA328" s="1"/>
  <c r="O328"/>
  <c r="CB328" s="1"/>
  <c r="Q328"/>
  <c r="CC328" s="1"/>
  <c r="R328"/>
  <c r="S328" s="1"/>
  <c r="T328"/>
  <c r="U328"/>
  <c r="V328"/>
  <c r="W328"/>
  <c r="X328"/>
  <c r="Y328"/>
  <c r="Z328"/>
  <c r="AU328"/>
  <c r="AV328"/>
  <c r="AW328"/>
  <c r="AX328"/>
  <c r="AY328"/>
  <c r="AZ328"/>
  <c r="BB328"/>
  <c r="BA328" s="1"/>
  <c r="BC328"/>
  <c r="BD328"/>
  <c r="BE328"/>
  <c r="BF328"/>
  <c r="BG328"/>
  <c r="BH328"/>
  <c r="BI328"/>
  <c r="BJ328"/>
  <c r="BK328"/>
  <c r="BL328"/>
  <c r="BM328"/>
  <c r="BN328"/>
  <c r="BO328"/>
  <c r="BP328"/>
  <c r="BQ328"/>
  <c r="BR328"/>
  <c r="BS328"/>
  <c r="BT328"/>
  <c r="BU328"/>
  <c r="BV328"/>
  <c r="G329"/>
  <c r="I329"/>
  <c r="BY329" s="1"/>
  <c r="K329"/>
  <c r="M329"/>
  <c r="CA329" s="1"/>
  <c r="O329"/>
  <c r="CB329" s="1"/>
  <c r="Q329"/>
  <c r="CC329" s="1"/>
  <c r="R329"/>
  <c r="S329"/>
  <c r="T329"/>
  <c r="U329"/>
  <c r="V329"/>
  <c r="W329"/>
  <c r="X329"/>
  <c r="Y329"/>
  <c r="Z329"/>
  <c r="AU329"/>
  <c r="AV329"/>
  <c r="AW329"/>
  <c r="AX329"/>
  <c r="AY329"/>
  <c r="AZ329"/>
  <c r="BA329"/>
  <c r="BB329"/>
  <c r="BC329"/>
  <c r="BD329"/>
  <c r="BE329"/>
  <c r="BF329"/>
  <c r="BG329"/>
  <c r="BH329"/>
  <c r="BI329"/>
  <c r="BJ329"/>
  <c r="BK329"/>
  <c r="BL329"/>
  <c r="BM329"/>
  <c r="BN329"/>
  <c r="BO329"/>
  <c r="BP329"/>
  <c r="BQ329"/>
  <c r="BR329"/>
  <c r="BS329"/>
  <c r="BT329"/>
  <c r="BU329"/>
  <c r="BV329"/>
  <c r="BX329"/>
  <c r="BZ329"/>
  <c r="G330"/>
  <c r="I330"/>
  <c r="BY330" s="1"/>
  <c r="K330"/>
  <c r="M330"/>
  <c r="CA330" s="1"/>
  <c r="O330"/>
  <c r="CB330" s="1"/>
  <c r="Q330"/>
  <c r="CC330" s="1"/>
  <c r="R330"/>
  <c r="S330" s="1"/>
  <c r="T330"/>
  <c r="U330"/>
  <c r="V330"/>
  <c r="W330"/>
  <c r="X330"/>
  <c r="Y330"/>
  <c r="Z330"/>
  <c r="AU330"/>
  <c r="AV330"/>
  <c r="AW330"/>
  <c r="AX330"/>
  <c r="AY330"/>
  <c r="AZ330"/>
  <c r="BB330"/>
  <c r="BA330" s="1"/>
  <c r="BC330"/>
  <c r="BD330"/>
  <c r="BE330"/>
  <c r="BF330"/>
  <c r="BG330"/>
  <c r="BH330"/>
  <c r="BI330"/>
  <c r="BJ330"/>
  <c r="BK330"/>
  <c r="BL330"/>
  <c r="BM330"/>
  <c r="BN330"/>
  <c r="BO330"/>
  <c r="BP330"/>
  <c r="BQ330"/>
  <c r="BR330"/>
  <c r="BS330"/>
  <c r="BT330"/>
  <c r="BU330"/>
  <c r="BV330"/>
  <c r="BZ330"/>
  <c r="G331"/>
  <c r="I331"/>
  <c r="BY331" s="1"/>
  <c r="K331"/>
  <c r="BZ331" s="1"/>
  <c r="M331"/>
  <c r="CA331" s="1"/>
  <c r="O331"/>
  <c r="Q331"/>
  <c r="CC331" s="1"/>
  <c r="R331"/>
  <c r="S331" s="1"/>
  <c r="T331"/>
  <c r="U331"/>
  <c r="V331"/>
  <c r="W331"/>
  <c r="X331"/>
  <c r="Y331"/>
  <c r="Z331"/>
  <c r="AU331"/>
  <c r="AV331"/>
  <c r="AW331"/>
  <c r="AX331"/>
  <c r="AY331"/>
  <c r="AZ331"/>
  <c r="BB331"/>
  <c r="BA331" s="1"/>
  <c r="BC331"/>
  <c r="BD331"/>
  <c r="BE331"/>
  <c r="BF331"/>
  <c r="BG331"/>
  <c r="BH331"/>
  <c r="BI331"/>
  <c r="BJ331"/>
  <c r="BK331"/>
  <c r="BL331"/>
  <c r="BM331"/>
  <c r="BN331"/>
  <c r="BO331"/>
  <c r="BP331"/>
  <c r="BQ331"/>
  <c r="BR331"/>
  <c r="BS331"/>
  <c r="BT331"/>
  <c r="BU331"/>
  <c r="BV331"/>
  <c r="CB331"/>
  <c r="G332"/>
  <c r="I332"/>
  <c r="BY332" s="1"/>
  <c r="K332"/>
  <c r="M332"/>
  <c r="CA332" s="1"/>
  <c r="O332"/>
  <c r="Q332"/>
  <c r="CC332" s="1"/>
  <c r="R332"/>
  <c r="S332"/>
  <c r="T332"/>
  <c r="U332"/>
  <c r="V332"/>
  <c r="W332"/>
  <c r="X332"/>
  <c r="Y332"/>
  <c r="Z332"/>
  <c r="AU332"/>
  <c r="AV332"/>
  <c r="AW332"/>
  <c r="AX332"/>
  <c r="AY332"/>
  <c r="AZ332"/>
  <c r="BA332"/>
  <c r="BB332"/>
  <c r="BC332"/>
  <c r="BD332"/>
  <c r="BE332"/>
  <c r="BF332"/>
  <c r="BG332"/>
  <c r="BH332"/>
  <c r="BI332"/>
  <c r="BJ332"/>
  <c r="BK332"/>
  <c r="BL332"/>
  <c r="BM332"/>
  <c r="BN332"/>
  <c r="BO332"/>
  <c r="BP332"/>
  <c r="BQ332"/>
  <c r="BR332"/>
  <c r="BS332"/>
  <c r="BT332"/>
  <c r="BU332"/>
  <c r="BV332"/>
  <c r="BX332"/>
  <c r="BZ332"/>
  <c r="CB332"/>
  <c r="G333"/>
  <c r="I333"/>
  <c r="BY333" s="1"/>
  <c r="K333"/>
  <c r="BZ333" s="1"/>
  <c r="M333"/>
  <c r="CA333" s="1"/>
  <c r="O333"/>
  <c r="Q333"/>
  <c r="CC333" s="1"/>
  <c r="R333"/>
  <c r="S333"/>
  <c r="T333"/>
  <c r="U333"/>
  <c r="V333"/>
  <c r="W333"/>
  <c r="X333"/>
  <c r="Y333"/>
  <c r="Z333"/>
  <c r="AU333"/>
  <c r="AV333"/>
  <c r="AW333"/>
  <c r="AX333"/>
  <c r="AY333"/>
  <c r="AZ333"/>
  <c r="BA333"/>
  <c r="BB333"/>
  <c r="BC333"/>
  <c r="BD333"/>
  <c r="BE333"/>
  <c r="BF333"/>
  <c r="BG333"/>
  <c r="BH333"/>
  <c r="BI333"/>
  <c r="BJ333"/>
  <c r="BK333"/>
  <c r="BL333"/>
  <c r="BM333"/>
  <c r="BN333"/>
  <c r="BO333"/>
  <c r="BP333"/>
  <c r="BQ333"/>
  <c r="BR333"/>
  <c r="BS333"/>
  <c r="BT333"/>
  <c r="BU333"/>
  <c r="BV333"/>
  <c r="BX333"/>
  <c r="CB333"/>
  <c r="G334"/>
  <c r="I334"/>
  <c r="BY334" s="1"/>
  <c r="K334"/>
  <c r="M334"/>
  <c r="CA334" s="1"/>
  <c r="O334"/>
  <c r="CB334" s="1"/>
  <c r="Q334"/>
  <c r="CC334" s="1"/>
  <c r="R334"/>
  <c r="S334" s="1"/>
  <c r="T334"/>
  <c r="U334"/>
  <c r="V334"/>
  <c r="W334"/>
  <c r="X334"/>
  <c r="Y334"/>
  <c r="Z334"/>
  <c r="AU334"/>
  <c r="AV334"/>
  <c r="AW334"/>
  <c r="AX334"/>
  <c r="AY334"/>
  <c r="AZ334"/>
  <c r="BB334"/>
  <c r="BA334" s="1"/>
  <c r="BC334"/>
  <c r="BD334"/>
  <c r="BE334"/>
  <c r="BF334"/>
  <c r="BG334"/>
  <c r="BH334"/>
  <c r="BI334"/>
  <c r="BJ334"/>
  <c r="BK334"/>
  <c r="BL334"/>
  <c r="BM334"/>
  <c r="BN334"/>
  <c r="BO334"/>
  <c r="BP334"/>
  <c r="BQ334"/>
  <c r="BR334"/>
  <c r="BS334"/>
  <c r="BT334"/>
  <c r="BU334"/>
  <c r="BV334"/>
  <c r="BZ334"/>
  <c r="G335"/>
  <c r="I335"/>
  <c r="BY335" s="1"/>
  <c r="K335"/>
  <c r="BZ335" s="1"/>
  <c r="M335"/>
  <c r="CA335" s="1"/>
  <c r="O335"/>
  <c r="Q335"/>
  <c r="CC335" s="1"/>
  <c r="R335"/>
  <c r="S335" s="1"/>
  <c r="T335"/>
  <c r="U335"/>
  <c r="V335"/>
  <c r="W335"/>
  <c r="X335"/>
  <c r="Y335"/>
  <c r="Z335"/>
  <c r="AU335"/>
  <c r="AV335"/>
  <c r="AW335"/>
  <c r="AX335"/>
  <c r="AY335"/>
  <c r="AZ335"/>
  <c r="BB335"/>
  <c r="BA335" s="1"/>
  <c r="BC335"/>
  <c r="BD335"/>
  <c r="BE335"/>
  <c r="BF335"/>
  <c r="BG335"/>
  <c r="BH335"/>
  <c r="BI335"/>
  <c r="BJ335"/>
  <c r="BK335"/>
  <c r="BL335"/>
  <c r="BM335"/>
  <c r="BN335"/>
  <c r="BO335"/>
  <c r="BP335"/>
  <c r="BQ335"/>
  <c r="BR335"/>
  <c r="BS335"/>
  <c r="BT335"/>
  <c r="BU335"/>
  <c r="BV335"/>
  <c r="CB335"/>
  <c r="G336"/>
  <c r="I336"/>
  <c r="BY336" s="1"/>
  <c r="K336"/>
  <c r="BZ336" s="1"/>
  <c r="M336"/>
  <c r="CA336" s="1"/>
  <c r="O336"/>
  <c r="Q336"/>
  <c r="CC336" s="1"/>
  <c r="R336"/>
  <c r="S336"/>
  <c r="T336"/>
  <c r="U336"/>
  <c r="V336"/>
  <c r="W336"/>
  <c r="X336"/>
  <c r="Y336"/>
  <c r="Z336"/>
  <c r="AU336"/>
  <c r="AV336"/>
  <c r="AW336"/>
  <c r="AX336"/>
  <c r="AY336"/>
  <c r="AZ336"/>
  <c r="BA336"/>
  <c r="BB336"/>
  <c r="BC336"/>
  <c r="BD336"/>
  <c r="BE336"/>
  <c r="BF336"/>
  <c r="BG336"/>
  <c r="BH336"/>
  <c r="BI336"/>
  <c r="BJ336"/>
  <c r="BK336"/>
  <c r="BL336"/>
  <c r="BM336"/>
  <c r="BN336"/>
  <c r="BO336"/>
  <c r="BP336"/>
  <c r="BQ336"/>
  <c r="BR336"/>
  <c r="BS336"/>
  <c r="BT336"/>
  <c r="BU336"/>
  <c r="BV336"/>
  <c r="BX336"/>
  <c r="CB336"/>
  <c r="G337"/>
  <c r="I337"/>
  <c r="BY337" s="1"/>
  <c r="K337"/>
  <c r="BZ337" s="1"/>
  <c r="M337"/>
  <c r="CA337" s="1"/>
  <c r="O337"/>
  <c r="Q337"/>
  <c r="CC337" s="1"/>
  <c r="R337"/>
  <c r="S337"/>
  <c r="T337"/>
  <c r="U337"/>
  <c r="V337"/>
  <c r="W337"/>
  <c r="X337"/>
  <c r="Y337"/>
  <c r="Z337"/>
  <c r="AU337"/>
  <c r="AV337"/>
  <c r="AW337"/>
  <c r="AX337"/>
  <c r="AY337"/>
  <c r="AZ337"/>
  <c r="BA337"/>
  <c r="BB337"/>
  <c r="BC337"/>
  <c r="BD337"/>
  <c r="BE337"/>
  <c r="BF337"/>
  <c r="BG337"/>
  <c r="BH337"/>
  <c r="BI337"/>
  <c r="BJ337"/>
  <c r="BK337"/>
  <c r="BL337"/>
  <c r="BM337"/>
  <c r="BN337"/>
  <c r="BO337"/>
  <c r="BP337"/>
  <c r="BQ337"/>
  <c r="BR337"/>
  <c r="BS337"/>
  <c r="BT337"/>
  <c r="BU337"/>
  <c r="BV337"/>
  <c r="BX337"/>
  <c r="CB337"/>
  <c r="G338"/>
  <c r="I338"/>
  <c r="BY338" s="1"/>
  <c r="K338"/>
  <c r="M338"/>
  <c r="CA338" s="1"/>
  <c r="O338"/>
  <c r="CB338" s="1"/>
  <c r="Q338"/>
  <c r="CC338" s="1"/>
  <c r="R338"/>
  <c r="S338" s="1"/>
  <c r="T338"/>
  <c r="U338"/>
  <c r="V338"/>
  <c r="W338"/>
  <c r="X338"/>
  <c r="Y338"/>
  <c r="Z338"/>
  <c r="AU338"/>
  <c r="AV338"/>
  <c r="AW338"/>
  <c r="AX338"/>
  <c r="AY338"/>
  <c r="AZ338"/>
  <c r="BB338"/>
  <c r="BA338" s="1"/>
  <c r="BC338"/>
  <c r="BD338"/>
  <c r="BE338"/>
  <c r="BF338"/>
  <c r="BG338"/>
  <c r="BH338"/>
  <c r="BI338"/>
  <c r="BJ338"/>
  <c r="BK338"/>
  <c r="BL338"/>
  <c r="BM338"/>
  <c r="BN338"/>
  <c r="BO338"/>
  <c r="BP338"/>
  <c r="BQ338"/>
  <c r="BR338"/>
  <c r="BS338"/>
  <c r="BT338"/>
  <c r="BU338"/>
  <c r="BV338"/>
  <c r="BZ338"/>
  <c r="G339"/>
  <c r="I339"/>
  <c r="BY339" s="1"/>
  <c r="K339"/>
  <c r="BZ339" s="1"/>
  <c r="M339"/>
  <c r="CA339" s="1"/>
  <c r="O339"/>
  <c r="Q339"/>
  <c r="CC339" s="1"/>
  <c r="R339"/>
  <c r="S339" s="1"/>
  <c r="T339"/>
  <c r="U339"/>
  <c r="V339"/>
  <c r="W339"/>
  <c r="X339"/>
  <c r="Y339"/>
  <c r="Z339"/>
  <c r="AU339"/>
  <c r="AV339"/>
  <c r="AW339"/>
  <c r="AX339"/>
  <c r="AY339"/>
  <c r="AZ339"/>
  <c r="BB339"/>
  <c r="BA339" s="1"/>
  <c r="BC339"/>
  <c r="BD339"/>
  <c r="BE339"/>
  <c r="BF339"/>
  <c r="BG339"/>
  <c r="BH339"/>
  <c r="BI339"/>
  <c r="BJ339"/>
  <c r="BK339"/>
  <c r="BL339"/>
  <c r="BM339"/>
  <c r="BN339"/>
  <c r="BO339"/>
  <c r="BP339"/>
  <c r="BQ339"/>
  <c r="BR339"/>
  <c r="BS339"/>
  <c r="BT339"/>
  <c r="BU339"/>
  <c r="BV339"/>
  <c r="CB339"/>
  <c r="G340"/>
  <c r="I340"/>
  <c r="BY340" s="1"/>
  <c r="K340"/>
  <c r="M340"/>
  <c r="CA340" s="1"/>
  <c r="O340"/>
  <c r="Q340"/>
  <c r="CC340" s="1"/>
  <c r="R340"/>
  <c r="S340"/>
  <c r="T340"/>
  <c r="U340"/>
  <c r="V340"/>
  <c r="W340"/>
  <c r="X340"/>
  <c r="Y340"/>
  <c r="Z340"/>
  <c r="AU340"/>
  <c r="AV340"/>
  <c r="AW340"/>
  <c r="AX340"/>
  <c r="AY340"/>
  <c r="AZ340"/>
  <c r="BA340"/>
  <c r="BB340"/>
  <c r="BC340"/>
  <c r="BD340"/>
  <c r="BE340"/>
  <c r="BF340"/>
  <c r="BG340"/>
  <c r="BH340"/>
  <c r="BI340"/>
  <c r="BJ340"/>
  <c r="BK340"/>
  <c r="BL340"/>
  <c r="BM340"/>
  <c r="BN340"/>
  <c r="BO340"/>
  <c r="BP340"/>
  <c r="BQ340"/>
  <c r="BR340"/>
  <c r="BS340"/>
  <c r="BT340"/>
  <c r="BU340"/>
  <c r="BV340"/>
  <c r="BX340"/>
  <c r="BZ340"/>
  <c r="CB340"/>
  <c r="G341"/>
  <c r="I341"/>
  <c r="BY341" s="1"/>
  <c r="K341"/>
  <c r="BZ341" s="1"/>
  <c r="M341"/>
  <c r="CA341" s="1"/>
  <c r="O341"/>
  <c r="Q341"/>
  <c r="CC341" s="1"/>
  <c r="R341"/>
  <c r="S341"/>
  <c r="T341"/>
  <c r="U341"/>
  <c r="V341"/>
  <c r="W341"/>
  <c r="X341"/>
  <c r="Y341"/>
  <c r="Z341"/>
  <c r="AU341"/>
  <c r="AV341"/>
  <c r="AW341"/>
  <c r="AX341"/>
  <c r="AY341"/>
  <c r="AZ341"/>
  <c r="BA341"/>
  <c r="BB341"/>
  <c r="BC341"/>
  <c r="BD341"/>
  <c r="BE341"/>
  <c r="BF341"/>
  <c r="BG341"/>
  <c r="BH341"/>
  <c r="BI341"/>
  <c r="BJ341"/>
  <c r="BK341"/>
  <c r="BL341"/>
  <c r="BM341"/>
  <c r="BN341"/>
  <c r="BO341"/>
  <c r="BP341"/>
  <c r="BQ341"/>
  <c r="BR341"/>
  <c r="BS341"/>
  <c r="BT341"/>
  <c r="BU341"/>
  <c r="BV341"/>
  <c r="BX341"/>
  <c r="CB341"/>
  <c r="G342"/>
  <c r="I342"/>
  <c r="BY342" s="1"/>
  <c r="K342"/>
  <c r="M342"/>
  <c r="CA342" s="1"/>
  <c r="O342"/>
  <c r="CB342" s="1"/>
  <c r="Q342"/>
  <c r="CC342" s="1"/>
  <c r="R342"/>
  <c r="S342" s="1"/>
  <c r="T342"/>
  <c r="U342"/>
  <c r="V342"/>
  <c r="W342"/>
  <c r="X342"/>
  <c r="Y342"/>
  <c r="Z342"/>
  <c r="AU342"/>
  <c r="AV342"/>
  <c r="AW342"/>
  <c r="AX342"/>
  <c r="AY342"/>
  <c r="AZ342"/>
  <c r="BB342"/>
  <c r="BA342" s="1"/>
  <c r="BC342"/>
  <c r="BD342"/>
  <c r="BE342"/>
  <c r="BF342"/>
  <c r="BG342"/>
  <c r="BH342"/>
  <c r="BI342"/>
  <c r="BJ342"/>
  <c r="BK342"/>
  <c r="BL342"/>
  <c r="BM342"/>
  <c r="BN342"/>
  <c r="BO342"/>
  <c r="BP342"/>
  <c r="BQ342"/>
  <c r="BR342"/>
  <c r="BS342"/>
  <c r="BT342"/>
  <c r="BU342"/>
  <c r="BV342"/>
  <c r="BZ342"/>
  <c r="G343"/>
  <c r="I343"/>
  <c r="BY343" s="1"/>
  <c r="K343"/>
  <c r="BZ343" s="1"/>
  <c r="M343"/>
  <c r="CA343" s="1"/>
  <c r="O343"/>
  <c r="Q343"/>
  <c r="CC343" s="1"/>
  <c r="R343"/>
  <c r="S343" s="1"/>
  <c r="T343"/>
  <c r="U343"/>
  <c r="V343"/>
  <c r="W343"/>
  <c r="X343"/>
  <c r="Y343"/>
  <c r="Z343"/>
  <c r="AU343"/>
  <c r="AV343"/>
  <c r="AW343"/>
  <c r="AX343"/>
  <c r="AY343"/>
  <c r="AZ343"/>
  <c r="BB343"/>
  <c r="BA343" s="1"/>
  <c r="BC343"/>
  <c r="BD343"/>
  <c r="BE343"/>
  <c r="BF343"/>
  <c r="BG343"/>
  <c r="BH343"/>
  <c r="BI343"/>
  <c r="BJ343"/>
  <c r="BK343"/>
  <c r="BL343"/>
  <c r="BM343"/>
  <c r="BN343"/>
  <c r="BO343"/>
  <c r="BP343"/>
  <c r="BQ343"/>
  <c r="BR343"/>
  <c r="BS343"/>
  <c r="BT343"/>
  <c r="BU343"/>
  <c r="BV343"/>
  <c r="CB343"/>
  <c r="G344"/>
  <c r="I344"/>
  <c r="BY344" s="1"/>
  <c r="K344"/>
  <c r="BZ344" s="1"/>
  <c r="M344"/>
  <c r="CA344" s="1"/>
  <c r="O344"/>
  <c r="Q344"/>
  <c r="CC344" s="1"/>
  <c r="R344"/>
  <c r="S344"/>
  <c r="T344"/>
  <c r="U344"/>
  <c r="V344"/>
  <c r="W344"/>
  <c r="X344"/>
  <c r="Y344"/>
  <c r="Z344"/>
  <c r="AU344"/>
  <c r="AV344"/>
  <c r="AW344"/>
  <c r="AX344"/>
  <c r="AY344"/>
  <c r="AZ344"/>
  <c r="BA344"/>
  <c r="BB344"/>
  <c r="BC344"/>
  <c r="BD344"/>
  <c r="BE344"/>
  <c r="BF344"/>
  <c r="BG344"/>
  <c r="BH344"/>
  <c r="BI344"/>
  <c r="BJ344"/>
  <c r="BK344"/>
  <c r="BL344"/>
  <c r="BM344"/>
  <c r="BN344"/>
  <c r="BO344"/>
  <c r="BP344"/>
  <c r="BQ344"/>
  <c r="BR344"/>
  <c r="BS344"/>
  <c r="BT344"/>
  <c r="BU344"/>
  <c r="BV344"/>
  <c r="BX344"/>
  <c r="CB344"/>
  <c r="G345"/>
  <c r="I345"/>
  <c r="BY345" s="1"/>
  <c r="K345"/>
  <c r="BZ345" s="1"/>
  <c r="M345"/>
  <c r="CA345" s="1"/>
  <c r="O345"/>
  <c r="Q345"/>
  <c r="CC345" s="1"/>
  <c r="R345"/>
  <c r="S345"/>
  <c r="T345"/>
  <c r="U345"/>
  <c r="V345"/>
  <c r="W345"/>
  <c r="X345"/>
  <c r="Y345"/>
  <c r="Z345"/>
  <c r="AU345"/>
  <c r="AV345"/>
  <c r="AW345"/>
  <c r="AX345"/>
  <c r="AY345"/>
  <c r="AZ345"/>
  <c r="BA345"/>
  <c r="BB345"/>
  <c r="BC345"/>
  <c r="BD345"/>
  <c r="BE345"/>
  <c r="BF345"/>
  <c r="BG345"/>
  <c r="BH345"/>
  <c r="BI345"/>
  <c r="BJ345"/>
  <c r="BK345"/>
  <c r="BL345"/>
  <c r="BM345"/>
  <c r="BN345"/>
  <c r="BO345"/>
  <c r="BP345"/>
  <c r="BQ345"/>
  <c r="BR345"/>
  <c r="BS345"/>
  <c r="BT345"/>
  <c r="BU345"/>
  <c r="BV345"/>
  <c r="BX345"/>
  <c r="CB345"/>
  <c r="G346"/>
  <c r="I346"/>
  <c r="BY346" s="1"/>
  <c r="K346"/>
  <c r="M346"/>
  <c r="CA346" s="1"/>
  <c r="O346"/>
  <c r="CB346" s="1"/>
  <c r="Q346"/>
  <c r="CC346" s="1"/>
  <c r="R346"/>
  <c r="S346" s="1"/>
  <c r="T346"/>
  <c r="U346"/>
  <c r="V346"/>
  <c r="W346"/>
  <c r="X346"/>
  <c r="Y346"/>
  <c r="Z346"/>
  <c r="AU346"/>
  <c r="AV346"/>
  <c r="AW346"/>
  <c r="AX346"/>
  <c r="AY346"/>
  <c r="AZ346"/>
  <c r="BB346"/>
  <c r="BA346" s="1"/>
  <c r="BC346"/>
  <c r="BD346"/>
  <c r="BE346"/>
  <c r="BF346"/>
  <c r="BG346"/>
  <c r="BH346"/>
  <c r="BI346"/>
  <c r="BJ346"/>
  <c r="BK346"/>
  <c r="BL346"/>
  <c r="BM346"/>
  <c r="BN346"/>
  <c r="BO346"/>
  <c r="BP346"/>
  <c r="BQ346"/>
  <c r="BR346"/>
  <c r="BS346"/>
  <c r="BT346"/>
  <c r="BU346"/>
  <c r="BV346"/>
  <c r="BZ346"/>
  <c r="G347"/>
  <c r="I347"/>
  <c r="BY347" s="1"/>
  <c r="K347"/>
  <c r="BZ347" s="1"/>
  <c r="M347"/>
  <c r="CA347" s="1"/>
  <c r="O347"/>
  <c r="Q347"/>
  <c r="CC347" s="1"/>
  <c r="R347"/>
  <c r="S347" s="1"/>
  <c r="T347"/>
  <c r="U347"/>
  <c r="V347"/>
  <c r="W347"/>
  <c r="X347"/>
  <c r="Y347"/>
  <c r="Z347"/>
  <c r="AU347"/>
  <c r="AV347"/>
  <c r="AW347"/>
  <c r="AX347"/>
  <c r="AY347"/>
  <c r="AZ347"/>
  <c r="BB347"/>
  <c r="BA347" s="1"/>
  <c r="BC347"/>
  <c r="BD347"/>
  <c r="BE347"/>
  <c r="BF347"/>
  <c r="BG347"/>
  <c r="BH347"/>
  <c r="BI347"/>
  <c r="BJ347"/>
  <c r="BK347"/>
  <c r="BL347"/>
  <c r="BM347"/>
  <c r="BN347"/>
  <c r="BO347"/>
  <c r="BP347"/>
  <c r="BQ347"/>
  <c r="BR347"/>
  <c r="BS347"/>
  <c r="BT347"/>
  <c r="BU347"/>
  <c r="BV347"/>
  <c r="CB347"/>
  <c r="G348"/>
  <c r="I348"/>
  <c r="BY348" s="1"/>
  <c r="K348"/>
  <c r="M348"/>
  <c r="CA348" s="1"/>
  <c r="O348"/>
  <c r="Q348"/>
  <c r="CC348" s="1"/>
  <c r="R348"/>
  <c r="S348"/>
  <c r="T348"/>
  <c r="U348"/>
  <c r="V348"/>
  <c r="W348"/>
  <c r="X348"/>
  <c r="Y348"/>
  <c r="Z348"/>
  <c r="AU348"/>
  <c r="AV348"/>
  <c r="AW348"/>
  <c r="AX348"/>
  <c r="AY348"/>
  <c r="AZ348"/>
  <c r="BA348"/>
  <c r="BB348"/>
  <c r="BC348"/>
  <c r="BD348"/>
  <c r="BE348"/>
  <c r="BF348"/>
  <c r="BG348"/>
  <c r="BH348"/>
  <c r="BI348"/>
  <c r="BJ348"/>
  <c r="BK348"/>
  <c r="BL348"/>
  <c r="BM348"/>
  <c r="BN348"/>
  <c r="BO348"/>
  <c r="BP348"/>
  <c r="BQ348"/>
  <c r="BR348"/>
  <c r="BS348"/>
  <c r="BT348"/>
  <c r="BU348"/>
  <c r="BV348"/>
  <c r="BX348"/>
  <c r="BZ348"/>
  <c r="CB348"/>
  <c r="G349"/>
  <c r="I349"/>
  <c r="BY349" s="1"/>
  <c r="K349"/>
  <c r="BZ349" s="1"/>
  <c r="M349"/>
  <c r="CA349" s="1"/>
  <c r="O349"/>
  <c r="Q349"/>
  <c r="CC349" s="1"/>
  <c r="R349"/>
  <c r="S349"/>
  <c r="T349"/>
  <c r="U349"/>
  <c r="V349"/>
  <c r="W349"/>
  <c r="X349"/>
  <c r="Y349"/>
  <c r="Z349"/>
  <c r="AU349"/>
  <c r="AV349"/>
  <c r="AW349"/>
  <c r="AX349"/>
  <c r="AY349"/>
  <c r="AZ349"/>
  <c r="BA349"/>
  <c r="BB349"/>
  <c r="BC349"/>
  <c r="BD349"/>
  <c r="BE349"/>
  <c r="BF349"/>
  <c r="BG349"/>
  <c r="BH349"/>
  <c r="BI349"/>
  <c r="BJ349"/>
  <c r="BK349"/>
  <c r="BL349"/>
  <c r="BM349"/>
  <c r="BN349"/>
  <c r="BO349"/>
  <c r="BP349"/>
  <c r="BQ349"/>
  <c r="BR349"/>
  <c r="BS349"/>
  <c r="BT349"/>
  <c r="BU349"/>
  <c r="BV349"/>
  <c r="BX349"/>
  <c r="CB349"/>
  <c r="G350"/>
  <c r="I350"/>
  <c r="BY350" s="1"/>
  <c r="K350"/>
  <c r="M350"/>
  <c r="CA350" s="1"/>
  <c r="O350"/>
  <c r="CB350" s="1"/>
  <c r="Q350"/>
  <c r="CC350" s="1"/>
  <c r="R350"/>
  <c r="S350" s="1"/>
  <c r="T350"/>
  <c r="U350"/>
  <c r="V350"/>
  <c r="W350"/>
  <c r="X350"/>
  <c r="Y350"/>
  <c r="Z350"/>
  <c r="AU350"/>
  <c r="AV350"/>
  <c r="AW350"/>
  <c r="AX350"/>
  <c r="AY350"/>
  <c r="AZ350"/>
  <c r="BB350"/>
  <c r="BA350" s="1"/>
  <c r="BC350"/>
  <c r="BD350"/>
  <c r="BE350"/>
  <c r="BF350"/>
  <c r="BG350"/>
  <c r="BH350"/>
  <c r="BI350"/>
  <c r="BJ350"/>
  <c r="BK350"/>
  <c r="BL350"/>
  <c r="BM350"/>
  <c r="BN350"/>
  <c r="BO350"/>
  <c r="BP350"/>
  <c r="BQ350"/>
  <c r="BR350"/>
  <c r="BS350"/>
  <c r="BT350"/>
  <c r="BU350"/>
  <c r="BV350"/>
  <c r="BZ350"/>
  <c r="G351"/>
  <c r="I351"/>
  <c r="BY351" s="1"/>
  <c r="K351"/>
  <c r="BZ351" s="1"/>
  <c r="M351"/>
  <c r="CA351" s="1"/>
  <c r="O351"/>
  <c r="Q351"/>
  <c r="CC351" s="1"/>
  <c r="R351"/>
  <c r="S351" s="1"/>
  <c r="T351"/>
  <c r="U351"/>
  <c r="V351"/>
  <c r="W351"/>
  <c r="X351"/>
  <c r="Y351"/>
  <c r="Z351"/>
  <c r="AU351"/>
  <c r="AV351"/>
  <c r="AW351"/>
  <c r="AX351"/>
  <c r="AY351"/>
  <c r="AZ351"/>
  <c r="BB351"/>
  <c r="BA351" s="1"/>
  <c r="BC351"/>
  <c r="BD351"/>
  <c r="BE351"/>
  <c r="BF351"/>
  <c r="BG351"/>
  <c r="BH351"/>
  <c r="BI351"/>
  <c r="BJ351"/>
  <c r="BK351"/>
  <c r="BL351"/>
  <c r="BM351"/>
  <c r="BN351"/>
  <c r="BO351"/>
  <c r="BP351"/>
  <c r="BQ351"/>
  <c r="BR351"/>
  <c r="BS351"/>
  <c r="BT351"/>
  <c r="BU351"/>
  <c r="BV351"/>
  <c r="CB351"/>
  <c r="G352"/>
  <c r="I352"/>
  <c r="BY352" s="1"/>
  <c r="K352"/>
  <c r="BZ352" s="1"/>
  <c r="M352"/>
  <c r="CA352" s="1"/>
  <c r="O352"/>
  <c r="Q352"/>
  <c r="CC352" s="1"/>
  <c r="R352"/>
  <c r="S352"/>
  <c r="T352"/>
  <c r="U352"/>
  <c r="V352"/>
  <c r="W352"/>
  <c r="X352"/>
  <c r="Y352"/>
  <c r="Z352"/>
  <c r="AU352"/>
  <c r="AV352"/>
  <c r="AW352"/>
  <c r="AX352"/>
  <c r="AY352"/>
  <c r="AZ352"/>
  <c r="BA352"/>
  <c r="BB352"/>
  <c r="BC352"/>
  <c r="BD352"/>
  <c r="BE352"/>
  <c r="BF352"/>
  <c r="BG352"/>
  <c r="BH352"/>
  <c r="BI352"/>
  <c r="BJ352"/>
  <c r="BK352"/>
  <c r="BL352"/>
  <c r="BM352"/>
  <c r="BN352"/>
  <c r="BO352"/>
  <c r="BP352"/>
  <c r="BQ352"/>
  <c r="BR352"/>
  <c r="BS352"/>
  <c r="BT352"/>
  <c r="BU352"/>
  <c r="BV352"/>
  <c r="BX352"/>
  <c r="CB352"/>
  <c r="G353"/>
  <c r="I353"/>
  <c r="BY353" s="1"/>
  <c r="K353"/>
  <c r="BZ353" s="1"/>
  <c r="M353"/>
  <c r="CA353" s="1"/>
  <c r="O353"/>
  <c r="Q353"/>
  <c r="CC353" s="1"/>
  <c r="R353"/>
  <c r="S353"/>
  <c r="T353"/>
  <c r="U353"/>
  <c r="V353"/>
  <c r="W353"/>
  <c r="X353"/>
  <c r="Y353"/>
  <c r="Z353"/>
  <c r="AU353"/>
  <c r="AV353"/>
  <c r="AW353"/>
  <c r="AX353"/>
  <c r="AY353"/>
  <c r="AZ353"/>
  <c r="BA353"/>
  <c r="BB353"/>
  <c r="BC353"/>
  <c r="BD353"/>
  <c r="BE353"/>
  <c r="BF353"/>
  <c r="BG353"/>
  <c r="BH353"/>
  <c r="BI353"/>
  <c r="BJ353"/>
  <c r="BK353"/>
  <c r="BL353"/>
  <c r="BM353"/>
  <c r="BN353"/>
  <c r="BO353"/>
  <c r="BP353"/>
  <c r="BQ353"/>
  <c r="BR353"/>
  <c r="BS353"/>
  <c r="BT353"/>
  <c r="BU353"/>
  <c r="BV353"/>
  <c r="BX353"/>
  <c r="CB353"/>
  <c r="G354"/>
  <c r="I354"/>
  <c r="BY354" s="1"/>
  <c r="K354"/>
  <c r="BZ354" s="1"/>
  <c r="M354"/>
  <c r="CA354" s="1"/>
  <c r="O354"/>
  <c r="CB354" s="1"/>
  <c r="Q354"/>
  <c r="CC354" s="1"/>
  <c r="R354"/>
  <c r="S354" s="1"/>
  <c r="T354"/>
  <c r="U354"/>
  <c r="V354"/>
  <c r="W354"/>
  <c r="X354"/>
  <c r="Y354"/>
  <c r="Z354"/>
  <c r="AU354"/>
  <c r="AV354"/>
  <c r="AW354"/>
  <c r="AX354"/>
  <c r="AY354"/>
  <c r="AZ354"/>
  <c r="BB354"/>
  <c r="BA354" s="1"/>
  <c r="BC354"/>
  <c r="BD354"/>
  <c r="BE354"/>
  <c r="BF354"/>
  <c r="BG354"/>
  <c r="BH354"/>
  <c r="BI354"/>
  <c r="BJ354"/>
  <c r="BK354"/>
  <c r="BL354"/>
  <c r="BM354"/>
  <c r="BN354"/>
  <c r="BO354"/>
  <c r="BP354"/>
  <c r="BQ354"/>
  <c r="BR354"/>
  <c r="BS354"/>
  <c r="BT354"/>
  <c r="BU354"/>
  <c r="BV354"/>
  <c r="G355"/>
  <c r="I355"/>
  <c r="BY355" s="1"/>
  <c r="K355"/>
  <c r="BZ355" s="1"/>
  <c r="M355"/>
  <c r="CA355" s="1"/>
  <c r="O355"/>
  <c r="Q355"/>
  <c r="CC355" s="1"/>
  <c r="R355"/>
  <c r="S355" s="1"/>
  <c r="T355"/>
  <c r="U355"/>
  <c r="V355"/>
  <c r="W355"/>
  <c r="X355"/>
  <c r="Y355"/>
  <c r="Z355"/>
  <c r="AU355"/>
  <c r="AV355"/>
  <c r="AW355"/>
  <c r="AX355"/>
  <c r="AY355"/>
  <c r="AZ355"/>
  <c r="BB355"/>
  <c r="BA355" s="1"/>
  <c r="BC355"/>
  <c r="BD355"/>
  <c r="BE355"/>
  <c r="BF355"/>
  <c r="BG355"/>
  <c r="BH355"/>
  <c r="BI355"/>
  <c r="BJ355"/>
  <c r="BK355"/>
  <c r="BL355"/>
  <c r="BM355"/>
  <c r="BN355"/>
  <c r="BO355"/>
  <c r="BP355"/>
  <c r="BQ355"/>
  <c r="BR355"/>
  <c r="BS355"/>
  <c r="BT355"/>
  <c r="BU355"/>
  <c r="BV355"/>
  <c r="CB355"/>
  <c r="G356"/>
  <c r="I356"/>
  <c r="BY356" s="1"/>
  <c r="K356"/>
  <c r="M356"/>
  <c r="CA356" s="1"/>
  <c r="O356"/>
  <c r="Q356"/>
  <c r="CC356" s="1"/>
  <c r="R356"/>
  <c r="S356"/>
  <c r="T356"/>
  <c r="U356"/>
  <c r="V356"/>
  <c r="W356"/>
  <c r="X356"/>
  <c r="Y356"/>
  <c r="Z356"/>
  <c r="AU356"/>
  <c r="AV356"/>
  <c r="AW356"/>
  <c r="AX356"/>
  <c r="AY356"/>
  <c r="AZ356"/>
  <c r="BA356"/>
  <c r="BB356"/>
  <c r="BC356"/>
  <c r="BD356"/>
  <c r="BE356"/>
  <c r="BF356"/>
  <c r="BG356"/>
  <c r="BH356"/>
  <c r="BI356"/>
  <c r="BJ356"/>
  <c r="BK356"/>
  <c r="BL356"/>
  <c r="BM356"/>
  <c r="BN356"/>
  <c r="BO356"/>
  <c r="BP356"/>
  <c r="BQ356"/>
  <c r="BR356"/>
  <c r="BS356"/>
  <c r="BT356"/>
  <c r="BU356"/>
  <c r="BV356"/>
  <c r="BX356"/>
  <c r="BZ356"/>
  <c r="CB356"/>
  <c r="G357"/>
  <c r="I357"/>
  <c r="BY357" s="1"/>
  <c r="K357"/>
  <c r="BZ357" s="1"/>
  <c r="M357"/>
  <c r="CA357" s="1"/>
  <c r="O357"/>
  <c r="Q357"/>
  <c r="CC357" s="1"/>
  <c r="R357"/>
  <c r="S357"/>
  <c r="T357"/>
  <c r="U357"/>
  <c r="V357"/>
  <c r="W357"/>
  <c r="X357"/>
  <c r="Y357"/>
  <c r="Z357"/>
  <c r="AU357"/>
  <c r="AV357"/>
  <c r="AW357"/>
  <c r="AX357"/>
  <c r="AY357"/>
  <c r="AZ357"/>
  <c r="BA357"/>
  <c r="BB357"/>
  <c r="BC357"/>
  <c r="BD357"/>
  <c r="BE357"/>
  <c r="BF357"/>
  <c r="BG357"/>
  <c r="BH357"/>
  <c r="BI357"/>
  <c r="BJ357"/>
  <c r="BK357"/>
  <c r="BL357"/>
  <c r="BM357"/>
  <c r="BN357"/>
  <c r="BO357"/>
  <c r="BP357"/>
  <c r="BQ357"/>
  <c r="BR357"/>
  <c r="BS357"/>
  <c r="BT357"/>
  <c r="BU357"/>
  <c r="BV357"/>
  <c r="BX357"/>
  <c r="CB357"/>
  <c r="G358"/>
  <c r="I358"/>
  <c r="BY358" s="1"/>
  <c r="K358"/>
  <c r="M358"/>
  <c r="CA358" s="1"/>
  <c r="O358"/>
  <c r="CB358" s="1"/>
  <c r="Q358"/>
  <c r="CC358" s="1"/>
  <c r="R358"/>
  <c r="S358" s="1"/>
  <c r="T358"/>
  <c r="U358"/>
  <c r="V358"/>
  <c r="W358"/>
  <c r="X358"/>
  <c r="Y358"/>
  <c r="Z358"/>
  <c r="AU358"/>
  <c r="AV358"/>
  <c r="AW358"/>
  <c r="AX358"/>
  <c r="AY358"/>
  <c r="AZ358"/>
  <c r="BB358"/>
  <c r="BA358" s="1"/>
  <c r="BC358"/>
  <c r="BD358"/>
  <c r="BE358"/>
  <c r="BF358"/>
  <c r="BG358"/>
  <c r="BH358"/>
  <c r="BI358"/>
  <c r="BJ358"/>
  <c r="BK358"/>
  <c r="BL358"/>
  <c r="BM358"/>
  <c r="BN358"/>
  <c r="BO358"/>
  <c r="BP358"/>
  <c r="BQ358"/>
  <c r="BR358"/>
  <c r="BS358"/>
  <c r="BT358"/>
  <c r="BU358"/>
  <c r="BV358"/>
  <c r="BZ358"/>
  <c r="G359"/>
  <c r="I359"/>
  <c r="BY359" s="1"/>
  <c r="K359"/>
  <c r="BZ359" s="1"/>
  <c r="M359"/>
  <c r="CA359" s="1"/>
  <c r="O359"/>
  <c r="Q359"/>
  <c r="CC359" s="1"/>
  <c r="R359"/>
  <c r="S359" s="1"/>
  <c r="T359"/>
  <c r="U359"/>
  <c r="V359"/>
  <c r="W359"/>
  <c r="X359"/>
  <c r="Y359"/>
  <c r="Z359"/>
  <c r="AU359"/>
  <c r="AV359"/>
  <c r="AW359"/>
  <c r="AX359"/>
  <c r="AY359"/>
  <c r="AZ359"/>
  <c r="BB359"/>
  <c r="BA359" s="1"/>
  <c r="BC359"/>
  <c r="BD359"/>
  <c r="BE359"/>
  <c r="BF359"/>
  <c r="BG359"/>
  <c r="BH359"/>
  <c r="BI359"/>
  <c r="BJ359"/>
  <c r="BK359"/>
  <c r="BL359"/>
  <c r="BM359"/>
  <c r="BN359"/>
  <c r="BO359"/>
  <c r="BP359"/>
  <c r="BQ359"/>
  <c r="BR359"/>
  <c r="BS359"/>
  <c r="BT359"/>
  <c r="BU359"/>
  <c r="BV359"/>
  <c r="CB359"/>
  <c r="G360"/>
  <c r="I360"/>
  <c r="BY360" s="1"/>
  <c r="K360"/>
  <c r="BZ360" s="1"/>
  <c r="M360"/>
  <c r="CA360" s="1"/>
  <c r="O360"/>
  <c r="Q360"/>
  <c r="CC360" s="1"/>
  <c r="R360"/>
  <c r="S360"/>
  <c r="T360"/>
  <c r="U360"/>
  <c r="V360"/>
  <c r="W360"/>
  <c r="X360"/>
  <c r="Y360"/>
  <c r="Z360"/>
  <c r="AU360"/>
  <c r="AV360"/>
  <c r="AW360"/>
  <c r="AX360"/>
  <c r="AY360"/>
  <c r="AZ360"/>
  <c r="BA360"/>
  <c r="BB360"/>
  <c r="BC360"/>
  <c r="BD360"/>
  <c r="BE360"/>
  <c r="BF360"/>
  <c r="BG360"/>
  <c r="BH360"/>
  <c r="BI360"/>
  <c r="BJ360"/>
  <c r="BK360"/>
  <c r="BL360"/>
  <c r="BM360"/>
  <c r="BN360"/>
  <c r="BO360"/>
  <c r="BP360"/>
  <c r="BQ360"/>
  <c r="BR360"/>
  <c r="BS360"/>
  <c r="BT360"/>
  <c r="BU360"/>
  <c r="BV360"/>
  <c r="BX360"/>
  <c r="CB360"/>
  <c r="G361"/>
  <c r="I361"/>
  <c r="BY361" s="1"/>
  <c r="K361"/>
  <c r="BZ361" s="1"/>
  <c r="M361"/>
  <c r="CA361" s="1"/>
  <c r="O361"/>
  <c r="Q361"/>
  <c r="CC361" s="1"/>
  <c r="R361"/>
  <c r="S361"/>
  <c r="T361"/>
  <c r="U361"/>
  <c r="V361"/>
  <c r="W361"/>
  <c r="X361"/>
  <c r="Y361"/>
  <c r="Z361"/>
  <c r="AU361"/>
  <c r="AV361"/>
  <c r="AW361"/>
  <c r="AX361"/>
  <c r="AY361"/>
  <c r="AZ361"/>
  <c r="BA361"/>
  <c r="BB361"/>
  <c r="BC361"/>
  <c r="BD361"/>
  <c r="BE361"/>
  <c r="BF361"/>
  <c r="BG361"/>
  <c r="BH361"/>
  <c r="BI361"/>
  <c r="BJ361"/>
  <c r="BK361"/>
  <c r="BL361"/>
  <c r="BM361"/>
  <c r="BN361"/>
  <c r="BO361"/>
  <c r="BP361"/>
  <c r="BQ361"/>
  <c r="BR361"/>
  <c r="BS361"/>
  <c r="BT361"/>
  <c r="BU361"/>
  <c r="BV361"/>
  <c r="BX361"/>
  <c r="CB361"/>
  <c r="G362"/>
  <c r="I362"/>
  <c r="BY362" s="1"/>
  <c r="K362"/>
  <c r="BZ362" s="1"/>
  <c r="M362"/>
  <c r="CA362" s="1"/>
  <c r="O362"/>
  <c r="CB362" s="1"/>
  <c r="Q362"/>
  <c r="CC362" s="1"/>
  <c r="R362"/>
  <c r="S362" s="1"/>
  <c r="T362"/>
  <c r="U362"/>
  <c r="V362"/>
  <c r="W362"/>
  <c r="X362"/>
  <c r="Y362"/>
  <c r="Z362"/>
  <c r="AU362"/>
  <c r="AV362"/>
  <c r="AW362"/>
  <c r="AX362"/>
  <c r="AY362"/>
  <c r="AZ362"/>
  <c r="BB362"/>
  <c r="BA362" s="1"/>
  <c r="BC362"/>
  <c r="BD362"/>
  <c r="BE362"/>
  <c r="BF362"/>
  <c r="BG362"/>
  <c r="BH362"/>
  <c r="BI362"/>
  <c r="BJ362"/>
  <c r="BK362"/>
  <c r="BL362"/>
  <c r="BM362"/>
  <c r="BN362"/>
  <c r="BO362"/>
  <c r="BP362"/>
  <c r="BQ362"/>
  <c r="BR362"/>
  <c r="BS362"/>
  <c r="BT362"/>
  <c r="BU362"/>
  <c r="BV362"/>
  <c r="G363"/>
  <c r="I363"/>
  <c r="BY363" s="1"/>
  <c r="K363"/>
  <c r="BZ363" s="1"/>
  <c r="M363"/>
  <c r="CA363" s="1"/>
  <c r="O363"/>
  <c r="Q363"/>
  <c r="CC363" s="1"/>
  <c r="R363"/>
  <c r="S363" s="1"/>
  <c r="T363"/>
  <c r="U363"/>
  <c r="V363"/>
  <c r="W363"/>
  <c r="X363"/>
  <c r="Y363"/>
  <c r="Z363"/>
  <c r="AU363"/>
  <c r="AV363"/>
  <c r="AW363"/>
  <c r="AX363"/>
  <c r="AY363"/>
  <c r="AZ363"/>
  <c r="BB363"/>
  <c r="BA363" s="1"/>
  <c r="BC363"/>
  <c r="BD363"/>
  <c r="BE363"/>
  <c r="BF363"/>
  <c r="BG363"/>
  <c r="BH363"/>
  <c r="BI363"/>
  <c r="BJ363"/>
  <c r="BK363"/>
  <c r="BL363"/>
  <c r="BM363"/>
  <c r="BN363"/>
  <c r="BO363"/>
  <c r="BP363"/>
  <c r="BQ363"/>
  <c r="BR363"/>
  <c r="BS363"/>
  <c r="BT363"/>
  <c r="BU363"/>
  <c r="BV363"/>
  <c r="CB363"/>
  <c r="G364"/>
  <c r="I364"/>
  <c r="BY364" s="1"/>
  <c r="K364"/>
  <c r="M364"/>
  <c r="CA364" s="1"/>
  <c r="O364"/>
  <c r="Q364"/>
  <c r="CC364" s="1"/>
  <c r="R364"/>
  <c r="S364"/>
  <c r="T364"/>
  <c r="U364"/>
  <c r="V364"/>
  <c r="W364"/>
  <c r="X364"/>
  <c r="Y364"/>
  <c r="Z364"/>
  <c r="AU364"/>
  <c r="AV364"/>
  <c r="AW364"/>
  <c r="AX364"/>
  <c r="AY364"/>
  <c r="AZ364"/>
  <c r="BA364"/>
  <c r="BB364"/>
  <c r="BC364"/>
  <c r="BD364"/>
  <c r="BE364"/>
  <c r="BF364"/>
  <c r="BG364"/>
  <c r="BH364"/>
  <c r="BI364"/>
  <c r="BJ364"/>
  <c r="BK364"/>
  <c r="BL364"/>
  <c r="BM364"/>
  <c r="BN364"/>
  <c r="BO364"/>
  <c r="BP364"/>
  <c r="BQ364"/>
  <c r="BR364"/>
  <c r="BS364"/>
  <c r="BT364"/>
  <c r="BU364"/>
  <c r="BV364"/>
  <c r="BX364"/>
  <c r="BZ364"/>
  <c r="CB364"/>
  <c r="G365"/>
  <c r="I365"/>
  <c r="BY365" s="1"/>
  <c r="K365"/>
  <c r="BZ365" s="1"/>
  <c r="M365"/>
  <c r="CA365" s="1"/>
  <c r="O365"/>
  <c r="Q365"/>
  <c r="CC365" s="1"/>
  <c r="R365"/>
  <c r="S365"/>
  <c r="T365"/>
  <c r="U365"/>
  <c r="V365"/>
  <c r="W365"/>
  <c r="X365"/>
  <c r="Y365"/>
  <c r="Z365"/>
  <c r="AU365"/>
  <c r="AV365"/>
  <c r="AW365"/>
  <c r="AX365"/>
  <c r="AY365"/>
  <c r="AZ365"/>
  <c r="BA365"/>
  <c r="BB365"/>
  <c r="BC365"/>
  <c r="BD365"/>
  <c r="BE365"/>
  <c r="BF365"/>
  <c r="BG365"/>
  <c r="BH365"/>
  <c r="BI365"/>
  <c r="BJ365"/>
  <c r="BK365"/>
  <c r="BL365"/>
  <c r="BM365"/>
  <c r="BN365"/>
  <c r="BO365"/>
  <c r="BP365"/>
  <c r="BQ365"/>
  <c r="BR365"/>
  <c r="BS365"/>
  <c r="BT365"/>
  <c r="BU365"/>
  <c r="BV365"/>
  <c r="BX365"/>
  <c r="CB365"/>
  <c r="G366"/>
  <c r="I366"/>
  <c r="BY366" s="1"/>
  <c r="K366"/>
  <c r="M366"/>
  <c r="CA366" s="1"/>
  <c r="O366"/>
  <c r="CB366" s="1"/>
  <c r="Q366"/>
  <c r="CC366" s="1"/>
  <c r="R366"/>
  <c r="S366" s="1"/>
  <c r="T366"/>
  <c r="U366"/>
  <c r="V366"/>
  <c r="W366"/>
  <c r="X366"/>
  <c r="Y366"/>
  <c r="Z366"/>
  <c r="AU366"/>
  <c r="AV366"/>
  <c r="AW366"/>
  <c r="AX366"/>
  <c r="AY366"/>
  <c r="AZ366"/>
  <c r="BB366"/>
  <c r="BA366" s="1"/>
  <c r="BC366"/>
  <c r="BD366"/>
  <c r="BE366"/>
  <c r="BF366"/>
  <c r="BG366"/>
  <c r="BH366"/>
  <c r="BI366"/>
  <c r="BJ366"/>
  <c r="BK366"/>
  <c r="BL366"/>
  <c r="BM366"/>
  <c r="BN366"/>
  <c r="BO366"/>
  <c r="BP366"/>
  <c r="BQ366"/>
  <c r="BR366"/>
  <c r="BS366"/>
  <c r="BT366"/>
  <c r="BU366"/>
  <c r="BV366"/>
  <c r="BZ366"/>
  <c r="G367"/>
  <c r="I367"/>
  <c r="BY367" s="1"/>
  <c r="K367"/>
  <c r="BZ367" s="1"/>
  <c r="M367"/>
  <c r="CA367" s="1"/>
  <c r="O367"/>
  <c r="Q367"/>
  <c r="CC367" s="1"/>
  <c r="R367"/>
  <c r="S367" s="1"/>
  <c r="T367"/>
  <c r="U367"/>
  <c r="V367"/>
  <c r="W367"/>
  <c r="X367"/>
  <c r="Y367"/>
  <c r="Z367"/>
  <c r="AU367"/>
  <c r="AV367"/>
  <c r="AW367"/>
  <c r="AX367"/>
  <c r="AY367"/>
  <c r="AZ367"/>
  <c r="BB367"/>
  <c r="BA367" s="1"/>
  <c r="BC367"/>
  <c r="BD367"/>
  <c r="BE367"/>
  <c r="BF367"/>
  <c r="BG367"/>
  <c r="BH367"/>
  <c r="BI367"/>
  <c r="BJ367"/>
  <c r="BK367"/>
  <c r="BL367"/>
  <c r="BM367"/>
  <c r="BN367"/>
  <c r="BO367"/>
  <c r="BP367"/>
  <c r="BQ367"/>
  <c r="BR367"/>
  <c r="BS367"/>
  <c r="BT367"/>
  <c r="BU367"/>
  <c r="BV367"/>
  <c r="CB367"/>
  <c r="G368"/>
  <c r="I368"/>
  <c r="BY368" s="1"/>
  <c r="K368"/>
  <c r="BZ368" s="1"/>
  <c r="M368"/>
  <c r="CA368" s="1"/>
  <c r="O368"/>
  <c r="Q368"/>
  <c r="CC368" s="1"/>
  <c r="R368"/>
  <c r="S368"/>
  <c r="T368"/>
  <c r="U368"/>
  <c r="V368"/>
  <c r="W368"/>
  <c r="X368"/>
  <c r="Y368"/>
  <c r="Z368"/>
  <c r="AU368"/>
  <c r="AV368"/>
  <c r="AW368"/>
  <c r="AX368"/>
  <c r="AY368"/>
  <c r="AZ368"/>
  <c r="BA368"/>
  <c r="BB368"/>
  <c r="BC368"/>
  <c r="BD368"/>
  <c r="BE368"/>
  <c r="BF368"/>
  <c r="BG368"/>
  <c r="BH368"/>
  <c r="BI368"/>
  <c r="BJ368"/>
  <c r="BK368"/>
  <c r="BL368"/>
  <c r="BM368"/>
  <c r="BN368"/>
  <c r="BO368"/>
  <c r="BP368"/>
  <c r="BQ368"/>
  <c r="BR368"/>
  <c r="BS368"/>
  <c r="BT368"/>
  <c r="BU368"/>
  <c r="BV368"/>
  <c r="BX368"/>
  <c r="CB368"/>
  <c r="G369"/>
  <c r="I369"/>
  <c r="BY369" s="1"/>
  <c r="K369"/>
  <c r="BZ369" s="1"/>
  <c r="M369"/>
  <c r="CA369" s="1"/>
  <c r="O369"/>
  <c r="Q369"/>
  <c r="CC369" s="1"/>
  <c r="R369"/>
  <c r="S369"/>
  <c r="T369"/>
  <c r="U369"/>
  <c r="V369"/>
  <c r="W369"/>
  <c r="X369"/>
  <c r="Y369"/>
  <c r="Z369"/>
  <c r="AU369"/>
  <c r="AV369"/>
  <c r="AW369"/>
  <c r="AX369"/>
  <c r="AY369"/>
  <c r="AZ369"/>
  <c r="BA369"/>
  <c r="BB369"/>
  <c r="BC369"/>
  <c r="BD369"/>
  <c r="BE369"/>
  <c r="BF369"/>
  <c r="BG369"/>
  <c r="BH369"/>
  <c r="BI369"/>
  <c r="BJ369"/>
  <c r="BK369"/>
  <c r="BL369"/>
  <c r="BM369"/>
  <c r="BN369"/>
  <c r="BO369"/>
  <c r="BP369"/>
  <c r="BQ369"/>
  <c r="BR369"/>
  <c r="BS369"/>
  <c r="BT369"/>
  <c r="BU369"/>
  <c r="BV369"/>
  <c r="BX369"/>
  <c r="CB369"/>
  <c r="G370"/>
  <c r="I370"/>
  <c r="BY370" s="1"/>
  <c r="K370"/>
  <c r="BZ370" s="1"/>
  <c r="M370"/>
  <c r="CA370" s="1"/>
  <c r="O370"/>
  <c r="CB370" s="1"/>
  <c r="Q370"/>
  <c r="CC370" s="1"/>
  <c r="R370"/>
  <c r="S370" s="1"/>
  <c r="T370"/>
  <c r="U370"/>
  <c r="V370"/>
  <c r="W370"/>
  <c r="X370"/>
  <c r="Y370"/>
  <c r="Z370"/>
  <c r="AU370"/>
  <c r="AV370"/>
  <c r="AW370"/>
  <c r="AX370"/>
  <c r="AY370"/>
  <c r="AZ370"/>
  <c r="BB370"/>
  <c r="BA370" s="1"/>
  <c r="BC370"/>
  <c r="BD370"/>
  <c r="BE370"/>
  <c r="BF370"/>
  <c r="BG370"/>
  <c r="BH370"/>
  <c r="BI370"/>
  <c r="BJ370"/>
  <c r="BK370"/>
  <c r="BL370"/>
  <c r="BM370"/>
  <c r="BN370"/>
  <c r="BO370"/>
  <c r="BP370"/>
  <c r="BQ370"/>
  <c r="BR370"/>
  <c r="BS370"/>
  <c r="BT370"/>
  <c r="BU370"/>
  <c r="BV370"/>
  <c r="G371"/>
  <c r="I371"/>
  <c r="BY371" s="1"/>
  <c r="K371"/>
  <c r="BZ371" s="1"/>
  <c r="M371"/>
  <c r="CA371" s="1"/>
  <c r="O371"/>
  <c r="Q371"/>
  <c r="CC371" s="1"/>
  <c r="R371"/>
  <c r="S371" s="1"/>
  <c r="T371"/>
  <c r="U371"/>
  <c r="V371"/>
  <c r="W371"/>
  <c r="X371"/>
  <c r="Y371"/>
  <c r="Z371"/>
  <c r="AU371"/>
  <c r="AV371"/>
  <c r="AW371"/>
  <c r="AX371"/>
  <c r="AY371"/>
  <c r="AZ371"/>
  <c r="BB371"/>
  <c r="BA371" s="1"/>
  <c r="BC371"/>
  <c r="BD371"/>
  <c r="BE371"/>
  <c r="BF371"/>
  <c r="BG371"/>
  <c r="BH371"/>
  <c r="BI371"/>
  <c r="BJ371"/>
  <c r="BK371"/>
  <c r="BL371"/>
  <c r="BM371"/>
  <c r="BN371"/>
  <c r="BO371"/>
  <c r="BP371"/>
  <c r="BQ371"/>
  <c r="BR371"/>
  <c r="BS371"/>
  <c r="BT371"/>
  <c r="BU371"/>
  <c r="BV371"/>
  <c r="CB371"/>
  <c r="G372"/>
  <c r="I372"/>
  <c r="BY372" s="1"/>
  <c r="K372"/>
  <c r="M372"/>
  <c r="CA372" s="1"/>
  <c r="O372"/>
  <c r="Q372"/>
  <c r="CC372" s="1"/>
  <c r="R372"/>
  <c r="S372"/>
  <c r="T372"/>
  <c r="U372"/>
  <c r="V372"/>
  <c r="W372"/>
  <c r="X372"/>
  <c r="Y372"/>
  <c r="Z372"/>
  <c r="AU372"/>
  <c r="AV372"/>
  <c r="AW372"/>
  <c r="AX372"/>
  <c r="AY372"/>
  <c r="AZ372"/>
  <c r="BA372"/>
  <c r="BB372"/>
  <c r="BC372"/>
  <c r="BD372"/>
  <c r="BE372"/>
  <c r="BF372"/>
  <c r="BG372"/>
  <c r="BH372"/>
  <c r="BI372"/>
  <c r="BJ372"/>
  <c r="BK372"/>
  <c r="BL372"/>
  <c r="BM372"/>
  <c r="BN372"/>
  <c r="BO372"/>
  <c r="BP372"/>
  <c r="BQ372"/>
  <c r="BR372"/>
  <c r="BS372"/>
  <c r="BT372"/>
  <c r="BU372"/>
  <c r="BV372"/>
  <c r="BX372"/>
  <c r="BZ372"/>
  <c r="CB372"/>
  <c r="G373"/>
  <c r="I373"/>
  <c r="BY373" s="1"/>
  <c r="K373"/>
  <c r="BZ373" s="1"/>
  <c r="M373"/>
  <c r="CA373" s="1"/>
  <c r="O373"/>
  <c r="Q373"/>
  <c r="CC373" s="1"/>
  <c r="R373"/>
  <c r="S373"/>
  <c r="T373"/>
  <c r="U373"/>
  <c r="V373"/>
  <c r="W373"/>
  <c r="X373"/>
  <c r="Y373"/>
  <c r="Z373"/>
  <c r="AU373"/>
  <c r="AV373"/>
  <c r="AW373"/>
  <c r="AX373"/>
  <c r="AY373"/>
  <c r="AZ373"/>
  <c r="BA373"/>
  <c r="BB373"/>
  <c r="BC373"/>
  <c r="BD373"/>
  <c r="BE373"/>
  <c r="BF373"/>
  <c r="BG373"/>
  <c r="BH373"/>
  <c r="BI373"/>
  <c r="BJ373"/>
  <c r="BK373"/>
  <c r="BL373"/>
  <c r="BM373"/>
  <c r="BN373"/>
  <c r="BO373"/>
  <c r="BP373"/>
  <c r="BQ373"/>
  <c r="BR373"/>
  <c r="BS373"/>
  <c r="BT373"/>
  <c r="BU373"/>
  <c r="BV373"/>
  <c r="BX373"/>
  <c r="CB373"/>
  <c r="G374"/>
  <c r="I374"/>
  <c r="BY374" s="1"/>
  <c r="K374"/>
  <c r="M374"/>
  <c r="CA374" s="1"/>
  <c r="O374"/>
  <c r="CB374" s="1"/>
  <c r="Q374"/>
  <c r="CC374" s="1"/>
  <c r="R374"/>
  <c r="S374" s="1"/>
  <c r="T374"/>
  <c r="U374"/>
  <c r="V374"/>
  <c r="W374"/>
  <c r="X374"/>
  <c r="Y374"/>
  <c r="Z374"/>
  <c r="AU374"/>
  <c r="AV374"/>
  <c r="AW374"/>
  <c r="AX374"/>
  <c r="AY374"/>
  <c r="AZ374"/>
  <c r="BB374"/>
  <c r="BA374" s="1"/>
  <c r="BC374"/>
  <c r="BD374"/>
  <c r="BE374"/>
  <c r="BF374"/>
  <c r="BG374"/>
  <c r="BH374"/>
  <c r="BI374"/>
  <c r="BJ374"/>
  <c r="BK374"/>
  <c r="BL374"/>
  <c r="BM374"/>
  <c r="BN374"/>
  <c r="BO374"/>
  <c r="BP374"/>
  <c r="BQ374"/>
  <c r="BR374"/>
  <c r="BS374"/>
  <c r="BT374"/>
  <c r="BU374"/>
  <c r="BV374"/>
  <c r="BZ374"/>
  <c r="G375"/>
  <c r="I375"/>
  <c r="BY375" s="1"/>
  <c r="K375"/>
  <c r="BZ375" s="1"/>
  <c r="M375"/>
  <c r="CA375" s="1"/>
  <c r="O375"/>
  <c r="Q375"/>
  <c r="CC375" s="1"/>
  <c r="R375"/>
  <c r="S375" s="1"/>
  <c r="T375"/>
  <c r="U375"/>
  <c r="V375"/>
  <c r="W375"/>
  <c r="X375"/>
  <c r="Y375"/>
  <c r="Z375"/>
  <c r="AU375"/>
  <c r="AV375"/>
  <c r="AW375"/>
  <c r="AX375"/>
  <c r="AY375"/>
  <c r="AZ375"/>
  <c r="BB375"/>
  <c r="BA375" s="1"/>
  <c r="BC375"/>
  <c r="BD375"/>
  <c r="BE375"/>
  <c r="BF375"/>
  <c r="BG375"/>
  <c r="BH375"/>
  <c r="BI375"/>
  <c r="BJ375"/>
  <c r="BK375"/>
  <c r="BL375"/>
  <c r="BM375"/>
  <c r="BN375"/>
  <c r="BO375"/>
  <c r="BP375"/>
  <c r="BQ375"/>
  <c r="BR375"/>
  <c r="BS375"/>
  <c r="BT375"/>
  <c r="BU375"/>
  <c r="BV375"/>
  <c r="CB375"/>
  <c r="G376"/>
  <c r="I376"/>
  <c r="BY376" s="1"/>
  <c r="K376"/>
  <c r="BZ376" s="1"/>
  <c r="M376"/>
  <c r="CA376" s="1"/>
  <c r="O376"/>
  <c r="Q376"/>
  <c r="CC376" s="1"/>
  <c r="R376"/>
  <c r="S376"/>
  <c r="T376"/>
  <c r="U376"/>
  <c r="V376"/>
  <c r="W376"/>
  <c r="X376"/>
  <c r="Y376"/>
  <c r="Z376"/>
  <c r="AU376"/>
  <c r="AV376"/>
  <c r="AW376"/>
  <c r="AX376"/>
  <c r="AY376"/>
  <c r="AZ376"/>
  <c r="BA376"/>
  <c r="BB376"/>
  <c r="BC376"/>
  <c r="BD376"/>
  <c r="BE376"/>
  <c r="BF376"/>
  <c r="BG376"/>
  <c r="BH376"/>
  <c r="BI376"/>
  <c r="BJ376"/>
  <c r="BK376"/>
  <c r="BL376"/>
  <c r="BM376"/>
  <c r="BN376"/>
  <c r="BO376"/>
  <c r="BP376"/>
  <c r="BQ376"/>
  <c r="BR376"/>
  <c r="BS376"/>
  <c r="BT376"/>
  <c r="BU376"/>
  <c r="BV376"/>
  <c r="BX376"/>
  <c r="CB376"/>
  <c r="G377"/>
  <c r="I377"/>
  <c r="BY377" s="1"/>
  <c r="K377"/>
  <c r="BZ377" s="1"/>
  <c r="M377"/>
  <c r="CA377" s="1"/>
  <c r="O377"/>
  <c r="Q377"/>
  <c r="CC377" s="1"/>
  <c r="R377"/>
  <c r="S377"/>
  <c r="T377"/>
  <c r="U377"/>
  <c r="V377"/>
  <c r="W377"/>
  <c r="X377"/>
  <c r="Y377"/>
  <c r="Z377"/>
  <c r="AU377"/>
  <c r="AV377"/>
  <c r="AW377"/>
  <c r="AX377"/>
  <c r="AY377"/>
  <c r="AZ377"/>
  <c r="BA377"/>
  <c r="BB377"/>
  <c r="BC377"/>
  <c r="BD377"/>
  <c r="BE377"/>
  <c r="BF377"/>
  <c r="BG377"/>
  <c r="BH377"/>
  <c r="BI377"/>
  <c r="BJ377"/>
  <c r="BK377"/>
  <c r="BL377"/>
  <c r="BM377"/>
  <c r="BN377"/>
  <c r="BO377"/>
  <c r="BP377"/>
  <c r="BQ377"/>
  <c r="BR377"/>
  <c r="BS377"/>
  <c r="BT377"/>
  <c r="BU377"/>
  <c r="BV377"/>
  <c r="BX377"/>
  <c r="CB377"/>
  <c r="G378"/>
  <c r="I378"/>
  <c r="BY378" s="1"/>
  <c r="K378"/>
  <c r="BZ378" s="1"/>
  <c r="M378"/>
  <c r="CA378" s="1"/>
  <c r="O378"/>
  <c r="CB378" s="1"/>
  <c r="Q378"/>
  <c r="CC378" s="1"/>
  <c r="R378"/>
  <c r="S378" s="1"/>
  <c r="T378"/>
  <c r="U378"/>
  <c r="V378"/>
  <c r="W378"/>
  <c r="X378"/>
  <c r="Y378"/>
  <c r="Z378"/>
  <c r="AU378"/>
  <c r="AV378"/>
  <c r="AW378"/>
  <c r="AX378"/>
  <c r="AY378"/>
  <c r="AZ378"/>
  <c r="BB378"/>
  <c r="BA378" s="1"/>
  <c r="BC378"/>
  <c r="BD378"/>
  <c r="BE378"/>
  <c r="BF378"/>
  <c r="BG378"/>
  <c r="BH378"/>
  <c r="BI378"/>
  <c r="BJ378"/>
  <c r="BK378"/>
  <c r="BL378"/>
  <c r="BM378"/>
  <c r="BN378"/>
  <c r="BO378"/>
  <c r="BP378"/>
  <c r="BQ378"/>
  <c r="BR378"/>
  <c r="BS378"/>
  <c r="BT378"/>
  <c r="BU378"/>
  <c r="BV378"/>
  <c r="G379"/>
  <c r="I379"/>
  <c r="BY379" s="1"/>
  <c r="K379"/>
  <c r="BZ379" s="1"/>
  <c r="M379"/>
  <c r="CA379" s="1"/>
  <c r="O379"/>
  <c r="Q379"/>
  <c r="CC379" s="1"/>
  <c r="R379"/>
  <c r="S379" s="1"/>
  <c r="T379"/>
  <c r="U379"/>
  <c r="V379"/>
  <c r="W379"/>
  <c r="X379"/>
  <c r="Y379"/>
  <c r="Z379"/>
  <c r="AU379"/>
  <c r="AV379"/>
  <c r="AW379"/>
  <c r="AX379"/>
  <c r="AY379"/>
  <c r="AZ379"/>
  <c r="BB379"/>
  <c r="BA379" s="1"/>
  <c r="BC379"/>
  <c r="BD379"/>
  <c r="BE379"/>
  <c r="BF379"/>
  <c r="BG379"/>
  <c r="BH379"/>
  <c r="BI379"/>
  <c r="BJ379"/>
  <c r="BK379"/>
  <c r="BL379"/>
  <c r="BM379"/>
  <c r="BN379"/>
  <c r="BO379"/>
  <c r="BP379"/>
  <c r="BQ379"/>
  <c r="BR379"/>
  <c r="BS379"/>
  <c r="BT379"/>
  <c r="BU379"/>
  <c r="BV379"/>
  <c r="CB379"/>
  <c r="G380"/>
  <c r="I380"/>
  <c r="BY380" s="1"/>
  <c r="K380"/>
  <c r="M380"/>
  <c r="CA380" s="1"/>
  <c r="O380"/>
  <c r="Q380"/>
  <c r="CC380" s="1"/>
  <c r="R380"/>
  <c r="S380"/>
  <c r="T380"/>
  <c r="U380"/>
  <c r="V380"/>
  <c r="W380"/>
  <c r="X380"/>
  <c r="Y380"/>
  <c r="Z380"/>
  <c r="AU380"/>
  <c r="AV380"/>
  <c r="AW380"/>
  <c r="AX380"/>
  <c r="AY380"/>
  <c r="AZ380"/>
  <c r="BA380"/>
  <c r="BB380"/>
  <c r="BC380"/>
  <c r="BD380"/>
  <c r="BE380"/>
  <c r="BF380"/>
  <c r="BG380"/>
  <c r="BH380"/>
  <c r="BI380"/>
  <c r="BJ380"/>
  <c r="BK380"/>
  <c r="BL380"/>
  <c r="BM380"/>
  <c r="BN380"/>
  <c r="BO380"/>
  <c r="BP380"/>
  <c r="BQ380"/>
  <c r="BR380"/>
  <c r="BS380"/>
  <c r="BT380"/>
  <c r="BU380"/>
  <c r="BV380"/>
  <c r="BX380"/>
  <c r="BZ380"/>
  <c r="CB380"/>
  <c r="G381"/>
  <c r="I381"/>
  <c r="BY381" s="1"/>
  <c r="K381"/>
  <c r="BZ381" s="1"/>
  <c r="M381"/>
  <c r="CA381" s="1"/>
  <c r="O381"/>
  <c r="Q381"/>
  <c r="CC381" s="1"/>
  <c r="R381"/>
  <c r="S381"/>
  <c r="T381"/>
  <c r="U381"/>
  <c r="V381"/>
  <c r="W381"/>
  <c r="X381"/>
  <c r="Y381"/>
  <c r="Z381"/>
  <c r="AU381"/>
  <c r="AV381"/>
  <c r="AW381"/>
  <c r="AX381"/>
  <c r="AY381"/>
  <c r="AZ381"/>
  <c r="BA381"/>
  <c r="BB381"/>
  <c r="BC381"/>
  <c r="BD381"/>
  <c r="BE381"/>
  <c r="BF381"/>
  <c r="BG381"/>
  <c r="BH381"/>
  <c r="BI381"/>
  <c r="BJ381"/>
  <c r="BK381"/>
  <c r="BL381"/>
  <c r="BM381"/>
  <c r="BN381"/>
  <c r="BO381"/>
  <c r="BP381"/>
  <c r="BQ381"/>
  <c r="BR381"/>
  <c r="BS381"/>
  <c r="BT381"/>
  <c r="BU381"/>
  <c r="BV381"/>
  <c r="BX381"/>
  <c r="CB381"/>
  <c r="G382"/>
  <c r="I382"/>
  <c r="BY382" s="1"/>
  <c r="K382"/>
  <c r="M382"/>
  <c r="CA382" s="1"/>
  <c r="O382"/>
  <c r="CB382" s="1"/>
  <c r="Q382"/>
  <c r="CC382" s="1"/>
  <c r="R382"/>
  <c r="S382" s="1"/>
  <c r="T382"/>
  <c r="U382"/>
  <c r="V382"/>
  <c r="W382"/>
  <c r="X382"/>
  <c r="Y382"/>
  <c r="Z382"/>
  <c r="AU382"/>
  <c r="AV382"/>
  <c r="AW382"/>
  <c r="AX382"/>
  <c r="AY382"/>
  <c r="AZ382"/>
  <c r="BB382"/>
  <c r="BA382" s="1"/>
  <c r="BC382"/>
  <c r="BD382"/>
  <c r="BE382"/>
  <c r="BF382"/>
  <c r="BG382"/>
  <c r="BH382"/>
  <c r="BI382"/>
  <c r="BJ382"/>
  <c r="BK382"/>
  <c r="BL382"/>
  <c r="BM382"/>
  <c r="BN382"/>
  <c r="BO382"/>
  <c r="BP382"/>
  <c r="BQ382"/>
  <c r="BR382"/>
  <c r="BS382"/>
  <c r="BT382"/>
  <c r="BU382"/>
  <c r="BV382"/>
  <c r="BZ382"/>
  <c r="G383"/>
  <c r="I383"/>
  <c r="BY383" s="1"/>
  <c r="K383"/>
  <c r="BZ383" s="1"/>
  <c r="M383"/>
  <c r="CA383" s="1"/>
  <c r="O383"/>
  <c r="Q383"/>
  <c r="CC383" s="1"/>
  <c r="R383"/>
  <c r="S383" s="1"/>
  <c r="T383"/>
  <c r="U383"/>
  <c r="V383"/>
  <c r="W383"/>
  <c r="X383"/>
  <c r="Y383"/>
  <c r="Z383"/>
  <c r="AU383"/>
  <c r="AV383"/>
  <c r="AW383"/>
  <c r="AX383"/>
  <c r="AY383"/>
  <c r="AZ383"/>
  <c r="BB383"/>
  <c r="BA383" s="1"/>
  <c r="BC383"/>
  <c r="BD383"/>
  <c r="BE383"/>
  <c r="BF383"/>
  <c r="BG383"/>
  <c r="BH383"/>
  <c r="BI383"/>
  <c r="BJ383"/>
  <c r="BK383"/>
  <c r="BL383"/>
  <c r="BM383"/>
  <c r="BN383"/>
  <c r="BO383"/>
  <c r="BP383"/>
  <c r="BQ383"/>
  <c r="BR383"/>
  <c r="BS383"/>
  <c r="BT383"/>
  <c r="BU383"/>
  <c r="BV383"/>
  <c r="CB383"/>
  <c r="G384"/>
  <c r="I384"/>
  <c r="BY384" s="1"/>
  <c r="K384"/>
  <c r="BZ384" s="1"/>
  <c r="M384"/>
  <c r="CA384" s="1"/>
  <c r="O384"/>
  <c r="Q384"/>
  <c r="CC384" s="1"/>
  <c r="R384"/>
  <c r="S384"/>
  <c r="T384"/>
  <c r="U384"/>
  <c r="V384"/>
  <c r="W384"/>
  <c r="X384"/>
  <c r="Y384"/>
  <c r="Z384"/>
  <c r="AU384"/>
  <c r="AV384"/>
  <c r="AW384"/>
  <c r="AX384"/>
  <c r="AY384"/>
  <c r="AZ384"/>
  <c r="BA384"/>
  <c r="BB384"/>
  <c r="BC384"/>
  <c r="BD384"/>
  <c r="BE384"/>
  <c r="BF384"/>
  <c r="BG384"/>
  <c r="BH384"/>
  <c r="BI384"/>
  <c r="BJ384"/>
  <c r="BK384"/>
  <c r="BL384"/>
  <c r="BM384"/>
  <c r="BN384"/>
  <c r="BO384"/>
  <c r="BP384"/>
  <c r="BQ384"/>
  <c r="BR384"/>
  <c r="BS384"/>
  <c r="BT384"/>
  <c r="BU384"/>
  <c r="BV384"/>
  <c r="BX384"/>
  <c r="CB384"/>
  <c r="G385"/>
  <c r="I385"/>
  <c r="BY385" s="1"/>
  <c r="K385"/>
  <c r="BZ385" s="1"/>
  <c r="M385"/>
  <c r="CA385" s="1"/>
  <c r="O385"/>
  <c r="Q385"/>
  <c r="CC385" s="1"/>
  <c r="R385"/>
  <c r="S385"/>
  <c r="T385"/>
  <c r="U385"/>
  <c r="V385"/>
  <c r="W385"/>
  <c r="X385"/>
  <c r="Y385"/>
  <c r="Z385"/>
  <c r="AU385"/>
  <c r="AV385"/>
  <c r="AW385"/>
  <c r="AX385"/>
  <c r="AY385"/>
  <c r="AZ385"/>
  <c r="BA385"/>
  <c r="BB385"/>
  <c r="BC385"/>
  <c r="BD385"/>
  <c r="BE385"/>
  <c r="BF385"/>
  <c r="BG385"/>
  <c r="BH385"/>
  <c r="BI385"/>
  <c r="BJ385"/>
  <c r="BK385"/>
  <c r="BL385"/>
  <c r="BM385"/>
  <c r="BN385"/>
  <c r="BO385"/>
  <c r="BP385"/>
  <c r="BQ385"/>
  <c r="BR385"/>
  <c r="BS385"/>
  <c r="BT385"/>
  <c r="BU385"/>
  <c r="BV385"/>
  <c r="BX385"/>
  <c r="CB385"/>
  <c r="G386"/>
  <c r="I386"/>
  <c r="BY386" s="1"/>
  <c r="K386"/>
  <c r="BZ386" s="1"/>
  <c r="M386"/>
  <c r="CA386" s="1"/>
  <c r="O386"/>
  <c r="CB386" s="1"/>
  <c r="Q386"/>
  <c r="CC386" s="1"/>
  <c r="R386"/>
  <c r="S386" s="1"/>
  <c r="T386"/>
  <c r="U386"/>
  <c r="V386"/>
  <c r="W386"/>
  <c r="X386"/>
  <c r="Y386"/>
  <c r="Z386"/>
  <c r="AU386"/>
  <c r="AV386"/>
  <c r="AW386"/>
  <c r="AX386"/>
  <c r="AY386"/>
  <c r="AZ386"/>
  <c r="BB386"/>
  <c r="BA386" s="1"/>
  <c r="BC386"/>
  <c r="BD386"/>
  <c r="BE386"/>
  <c r="BF386"/>
  <c r="BG386"/>
  <c r="BH386"/>
  <c r="BI386"/>
  <c r="BJ386"/>
  <c r="BK386"/>
  <c r="BL386"/>
  <c r="BM386"/>
  <c r="BN386"/>
  <c r="BO386"/>
  <c r="BP386"/>
  <c r="BQ386"/>
  <c r="BR386"/>
  <c r="BS386"/>
  <c r="BT386"/>
  <c r="BU386"/>
  <c r="BV386"/>
  <c r="G387"/>
  <c r="I387"/>
  <c r="BY387" s="1"/>
  <c r="K387"/>
  <c r="BZ387" s="1"/>
  <c r="M387"/>
  <c r="CA387" s="1"/>
  <c r="O387"/>
  <c r="Q387"/>
  <c r="CC387" s="1"/>
  <c r="R387"/>
  <c r="S387" s="1"/>
  <c r="T387"/>
  <c r="U387"/>
  <c r="V387"/>
  <c r="W387"/>
  <c r="X387"/>
  <c r="Y387"/>
  <c r="Z387"/>
  <c r="AU387"/>
  <c r="AV387"/>
  <c r="AW387"/>
  <c r="AX387"/>
  <c r="AY387"/>
  <c r="AZ387"/>
  <c r="BB387"/>
  <c r="BA387" s="1"/>
  <c r="BC387"/>
  <c r="BD387"/>
  <c r="BE387"/>
  <c r="BF387"/>
  <c r="BG387"/>
  <c r="BH387"/>
  <c r="BI387"/>
  <c r="BJ387"/>
  <c r="BK387"/>
  <c r="BL387"/>
  <c r="BM387"/>
  <c r="BN387"/>
  <c r="BO387"/>
  <c r="BP387"/>
  <c r="BQ387"/>
  <c r="BR387"/>
  <c r="BS387"/>
  <c r="BT387"/>
  <c r="BU387"/>
  <c r="BV387"/>
  <c r="CB387"/>
  <c r="G388"/>
  <c r="I388"/>
  <c r="BY388" s="1"/>
  <c r="K388"/>
  <c r="M388"/>
  <c r="CA388" s="1"/>
  <c r="O388"/>
  <c r="Q388"/>
  <c r="CC388" s="1"/>
  <c r="R388"/>
  <c r="S388"/>
  <c r="T388"/>
  <c r="U388"/>
  <c r="V388"/>
  <c r="W388"/>
  <c r="X388"/>
  <c r="Y388"/>
  <c r="Z388"/>
  <c r="AU388"/>
  <c r="AV388"/>
  <c r="AW388"/>
  <c r="AX388"/>
  <c r="AY388"/>
  <c r="AZ388"/>
  <c r="BA388"/>
  <c r="BB388"/>
  <c r="BC388"/>
  <c r="BD388"/>
  <c r="BE388"/>
  <c r="BF388"/>
  <c r="BG388"/>
  <c r="BH388"/>
  <c r="BI388"/>
  <c r="BJ388"/>
  <c r="BK388"/>
  <c r="BL388"/>
  <c r="BM388"/>
  <c r="BN388"/>
  <c r="BO388"/>
  <c r="BP388"/>
  <c r="BQ388"/>
  <c r="BR388"/>
  <c r="BS388"/>
  <c r="BT388"/>
  <c r="BU388"/>
  <c r="BV388"/>
  <c r="BX388"/>
  <c r="BZ388"/>
  <c r="CB388"/>
  <c r="G389"/>
  <c r="I389"/>
  <c r="BY389" s="1"/>
  <c r="K389"/>
  <c r="BZ389" s="1"/>
  <c r="M389"/>
  <c r="CA389" s="1"/>
  <c r="O389"/>
  <c r="Q389"/>
  <c r="CC389" s="1"/>
  <c r="R389"/>
  <c r="S389"/>
  <c r="T389"/>
  <c r="U389"/>
  <c r="V389"/>
  <c r="W389"/>
  <c r="X389"/>
  <c r="Y389"/>
  <c r="Z389"/>
  <c r="AU389"/>
  <c r="AV389"/>
  <c r="AW389"/>
  <c r="AX389"/>
  <c r="AY389"/>
  <c r="AZ389"/>
  <c r="BA389"/>
  <c r="BB389"/>
  <c r="BC389"/>
  <c r="BD389"/>
  <c r="BE389"/>
  <c r="BF389"/>
  <c r="BG389"/>
  <c r="BH389"/>
  <c r="BI389"/>
  <c r="BJ389"/>
  <c r="BK389"/>
  <c r="BL389"/>
  <c r="BM389"/>
  <c r="BN389"/>
  <c r="BO389"/>
  <c r="BP389"/>
  <c r="BQ389"/>
  <c r="BR389"/>
  <c r="BS389"/>
  <c r="BT389"/>
  <c r="BU389"/>
  <c r="BV389"/>
  <c r="BX389"/>
  <c r="CB389"/>
  <c r="G390"/>
  <c r="I390"/>
  <c r="BY390" s="1"/>
  <c r="K390"/>
  <c r="M390"/>
  <c r="CA390" s="1"/>
  <c r="O390"/>
  <c r="CB390" s="1"/>
  <c r="Q390"/>
  <c r="CC390" s="1"/>
  <c r="R390"/>
  <c r="S390" s="1"/>
  <c r="T390"/>
  <c r="U390"/>
  <c r="V390"/>
  <c r="W390"/>
  <c r="X390"/>
  <c r="Y390"/>
  <c r="Z390"/>
  <c r="AU390"/>
  <c r="AV390"/>
  <c r="AW390"/>
  <c r="AX390"/>
  <c r="AY390"/>
  <c r="AZ390"/>
  <c r="BB390"/>
  <c r="BA390" s="1"/>
  <c r="BC390"/>
  <c r="BD390"/>
  <c r="BE390"/>
  <c r="BF390"/>
  <c r="BG390"/>
  <c r="BH390"/>
  <c r="BI390"/>
  <c r="BJ390"/>
  <c r="BK390"/>
  <c r="BL390"/>
  <c r="BM390"/>
  <c r="BN390"/>
  <c r="BO390"/>
  <c r="BP390"/>
  <c r="BQ390"/>
  <c r="BR390"/>
  <c r="BS390"/>
  <c r="BT390"/>
  <c r="BU390"/>
  <c r="BV390"/>
  <c r="BZ390"/>
  <c r="G391"/>
  <c r="I391"/>
  <c r="BY391" s="1"/>
  <c r="K391"/>
  <c r="BZ391" s="1"/>
  <c r="M391"/>
  <c r="CA391" s="1"/>
  <c r="O391"/>
  <c r="Q391"/>
  <c r="CC391" s="1"/>
  <c r="R391"/>
  <c r="S391" s="1"/>
  <c r="T391"/>
  <c r="U391"/>
  <c r="V391"/>
  <c r="W391"/>
  <c r="X391"/>
  <c r="Y391"/>
  <c r="Z391"/>
  <c r="AU391"/>
  <c r="AV391"/>
  <c r="AW391"/>
  <c r="AX391"/>
  <c r="AY391"/>
  <c r="AZ391"/>
  <c r="BB391"/>
  <c r="BA391" s="1"/>
  <c r="BC391"/>
  <c r="BD391"/>
  <c r="BE391"/>
  <c r="BF391"/>
  <c r="BG391"/>
  <c r="BH391"/>
  <c r="BI391"/>
  <c r="BJ391"/>
  <c r="BK391"/>
  <c r="BL391"/>
  <c r="BM391"/>
  <c r="BN391"/>
  <c r="BO391"/>
  <c r="BP391"/>
  <c r="BQ391"/>
  <c r="BR391"/>
  <c r="BS391"/>
  <c r="BT391"/>
  <c r="BU391"/>
  <c r="BV391"/>
  <c r="CB391"/>
  <c r="G392"/>
  <c r="I392"/>
  <c r="BY392" s="1"/>
  <c r="K392"/>
  <c r="BZ392" s="1"/>
  <c r="M392"/>
  <c r="CA392" s="1"/>
  <c r="O392"/>
  <c r="Q392"/>
  <c r="CC392" s="1"/>
  <c r="R392"/>
  <c r="S392"/>
  <c r="T392"/>
  <c r="U392"/>
  <c r="V392"/>
  <c r="W392"/>
  <c r="X392"/>
  <c r="Y392"/>
  <c r="Z392"/>
  <c r="AU392"/>
  <c r="AV392"/>
  <c r="AW392"/>
  <c r="AX392"/>
  <c r="AY392"/>
  <c r="AZ392"/>
  <c r="BA392"/>
  <c r="BB392"/>
  <c r="BC392"/>
  <c r="BD392"/>
  <c r="BE392"/>
  <c r="BF392"/>
  <c r="BG392"/>
  <c r="BH392"/>
  <c r="BI392"/>
  <c r="BJ392"/>
  <c r="BK392"/>
  <c r="BL392"/>
  <c r="BM392"/>
  <c r="BN392"/>
  <c r="BO392"/>
  <c r="BP392"/>
  <c r="BQ392"/>
  <c r="BR392"/>
  <c r="BS392"/>
  <c r="BT392"/>
  <c r="BU392"/>
  <c r="BV392"/>
  <c r="BX392"/>
  <c r="CB392"/>
  <c r="G393"/>
  <c r="I393"/>
  <c r="BY393" s="1"/>
  <c r="K393"/>
  <c r="BZ393" s="1"/>
  <c r="M393"/>
  <c r="CA393" s="1"/>
  <c r="O393"/>
  <c r="Q393"/>
  <c r="CC393" s="1"/>
  <c r="R393"/>
  <c r="S393"/>
  <c r="T393"/>
  <c r="U393"/>
  <c r="V393"/>
  <c r="W393"/>
  <c r="X393"/>
  <c r="Y393"/>
  <c r="Z393"/>
  <c r="AU393"/>
  <c r="AV393"/>
  <c r="AW393"/>
  <c r="AX393"/>
  <c r="AY393"/>
  <c r="AZ393"/>
  <c r="BA393"/>
  <c r="BB393"/>
  <c r="BC393"/>
  <c r="BD393"/>
  <c r="BE393"/>
  <c r="BF393"/>
  <c r="BG393"/>
  <c r="BH393"/>
  <c r="BI393"/>
  <c r="BJ393"/>
  <c r="BK393"/>
  <c r="BL393"/>
  <c r="BM393"/>
  <c r="BN393"/>
  <c r="BO393"/>
  <c r="BP393"/>
  <c r="BQ393"/>
  <c r="BR393"/>
  <c r="BS393"/>
  <c r="BT393"/>
  <c r="BU393"/>
  <c r="BV393"/>
  <c r="BX393"/>
  <c r="CB393"/>
  <c r="G394"/>
  <c r="I394"/>
  <c r="BY394" s="1"/>
  <c r="K394"/>
  <c r="BZ394" s="1"/>
  <c r="M394"/>
  <c r="CA394" s="1"/>
  <c r="O394"/>
  <c r="CB394" s="1"/>
  <c r="Q394"/>
  <c r="CC394" s="1"/>
  <c r="R394"/>
  <c r="S394" s="1"/>
  <c r="T394"/>
  <c r="U394"/>
  <c r="V394"/>
  <c r="W394"/>
  <c r="X394"/>
  <c r="Y394"/>
  <c r="Z394"/>
  <c r="AU394"/>
  <c r="AV394"/>
  <c r="AW394"/>
  <c r="AX394"/>
  <c r="AY394"/>
  <c r="AZ394"/>
  <c r="BB394"/>
  <c r="BA394" s="1"/>
  <c r="BC394"/>
  <c r="BD394"/>
  <c r="BE394"/>
  <c r="BF394"/>
  <c r="BG394"/>
  <c r="BH394"/>
  <c r="BI394"/>
  <c r="BJ394"/>
  <c r="BK394"/>
  <c r="BL394"/>
  <c r="BM394"/>
  <c r="BN394"/>
  <c r="BO394"/>
  <c r="BP394"/>
  <c r="BQ394"/>
  <c r="BR394"/>
  <c r="BS394"/>
  <c r="BT394"/>
  <c r="BU394"/>
  <c r="BV394"/>
  <c r="G395"/>
  <c r="I395"/>
  <c r="BY395" s="1"/>
  <c r="K395"/>
  <c r="BZ395" s="1"/>
  <c r="M395"/>
  <c r="CA395" s="1"/>
  <c r="O395"/>
  <c r="Q395"/>
  <c r="CC395" s="1"/>
  <c r="R395"/>
  <c r="S395" s="1"/>
  <c r="T395"/>
  <c r="U395"/>
  <c r="V395"/>
  <c r="W395"/>
  <c r="X395"/>
  <c r="Y395"/>
  <c r="Z395"/>
  <c r="AU395"/>
  <c r="AV395"/>
  <c r="AW395"/>
  <c r="AX395"/>
  <c r="AY395"/>
  <c r="AZ395"/>
  <c r="BB395"/>
  <c r="BA395" s="1"/>
  <c r="BC395"/>
  <c r="BD395"/>
  <c r="BE395"/>
  <c r="BF395"/>
  <c r="BG395"/>
  <c r="BH395"/>
  <c r="BI395"/>
  <c r="BJ395"/>
  <c r="BK395"/>
  <c r="BL395"/>
  <c r="BM395"/>
  <c r="BN395"/>
  <c r="BO395"/>
  <c r="BP395"/>
  <c r="BQ395"/>
  <c r="BR395"/>
  <c r="BS395"/>
  <c r="BT395"/>
  <c r="BU395"/>
  <c r="BV395"/>
  <c r="BX395"/>
  <c r="CB395"/>
  <c r="G396"/>
  <c r="I396"/>
  <c r="BY396" s="1"/>
  <c r="K396"/>
  <c r="BZ396" s="1"/>
  <c r="M396"/>
  <c r="CA396" s="1"/>
  <c r="O396"/>
  <c r="CB396" s="1"/>
  <c r="Q396"/>
  <c r="CC396" s="1"/>
  <c r="R396"/>
  <c r="S396" s="1"/>
  <c r="T396"/>
  <c r="V396"/>
  <c r="X396"/>
  <c r="Z396"/>
  <c r="AU396"/>
  <c r="AV396"/>
  <c r="AW396"/>
  <c r="AX396"/>
  <c r="AY396"/>
  <c r="AZ396"/>
  <c r="BB396"/>
  <c r="BA396" s="1"/>
  <c r="BC396"/>
  <c r="BD396"/>
  <c r="BE396"/>
  <c r="BF396"/>
  <c r="BG396"/>
  <c r="BH396"/>
  <c r="BI396"/>
  <c r="BJ396"/>
  <c r="BK396"/>
  <c r="BL396"/>
  <c r="BM396"/>
  <c r="BN396"/>
  <c r="BO396"/>
  <c r="BP396"/>
  <c r="BQ396"/>
  <c r="BR396"/>
  <c r="BS396"/>
  <c r="BT396"/>
  <c r="BU396"/>
  <c r="BV396"/>
  <c r="BX396"/>
  <c r="G397"/>
  <c r="I397"/>
  <c r="BY397" s="1"/>
  <c r="K397"/>
  <c r="BZ397" s="1"/>
  <c r="M397"/>
  <c r="CA397" s="1"/>
  <c r="O397"/>
  <c r="Q397"/>
  <c r="CC397" s="1"/>
  <c r="R397"/>
  <c r="S397" s="1"/>
  <c r="T397"/>
  <c r="U397"/>
  <c r="V397"/>
  <c r="W397"/>
  <c r="X397"/>
  <c r="Y397"/>
  <c r="Z397"/>
  <c r="AU397"/>
  <c r="AV397"/>
  <c r="AW397"/>
  <c r="AX397"/>
  <c r="AY397"/>
  <c r="AZ397"/>
  <c r="BB397"/>
  <c r="BA397" s="1"/>
  <c r="BC397"/>
  <c r="BD397"/>
  <c r="BE397"/>
  <c r="BF397"/>
  <c r="BG397"/>
  <c r="BH397"/>
  <c r="BI397"/>
  <c r="BJ397"/>
  <c r="BK397"/>
  <c r="BL397"/>
  <c r="BM397"/>
  <c r="BN397"/>
  <c r="BO397"/>
  <c r="BP397"/>
  <c r="BQ397"/>
  <c r="BR397"/>
  <c r="BS397"/>
  <c r="BT397"/>
  <c r="BU397"/>
  <c r="BV397"/>
  <c r="BX397"/>
  <c r="CB397"/>
  <c r="G398"/>
  <c r="I398"/>
  <c r="BY398" s="1"/>
  <c r="K398"/>
  <c r="BZ398" s="1"/>
  <c r="M398"/>
  <c r="W398" s="1"/>
  <c r="O398"/>
  <c r="Q398"/>
  <c r="CC398" s="1"/>
  <c r="R398"/>
  <c r="S398" s="1"/>
  <c r="T398"/>
  <c r="V398"/>
  <c r="X398"/>
  <c r="Z398"/>
  <c r="AU398"/>
  <c r="AV398"/>
  <c r="AW398"/>
  <c r="AX398"/>
  <c r="AY398"/>
  <c r="AZ398"/>
  <c r="BB398"/>
  <c r="BA398" s="1"/>
  <c r="BC398"/>
  <c r="BD398"/>
  <c r="BE398"/>
  <c r="BF398"/>
  <c r="BG398"/>
  <c r="BH398"/>
  <c r="BI398"/>
  <c r="BJ398"/>
  <c r="BK398"/>
  <c r="BL398"/>
  <c r="BM398"/>
  <c r="BN398"/>
  <c r="BO398"/>
  <c r="BP398"/>
  <c r="BQ398"/>
  <c r="BR398"/>
  <c r="BS398"/>
  <c r="BT398"/>
  <c r="BU398"/>
  <c r="BV398"/>
  <c r="BX398"/>
  <c r="CB398"/>
  <c r="G399"/>
  <c r="I399"/>
  <c r="BY399" s="1"/>
  <c r="K399"/>
  <c r="BZ399" s="1"/>
  <c r="M399"/>
  <c r="O399"/>
  <c r="Q399"/>
  <c r="CC399" s="1"/>
  <c r="R399"/>
  <c r="S399"/>
  <c r="T399"/>
  <c r="U399"/>
  <c r="V399"/>
  <c r="W399"/>
  <c r="X399"/>
  <c r="Y399"/>
  <c r="Z399"/>
  <c r="AU399"/>
  <c r="AV399"/>
  <c r="AW399"/>
  <c r="AX399"/>
  <c r="AY399"/>
  <c r="AZ399"/>
  <c r="BB399"/>
  <c r="BA399" s="1"/>
  <c r="BC399"/>
  <c r="BD399"/>
  <c r="BE399"/>
  <c r="BF399"/>
  <c r="BG399"/>
  <c r="BH399"/>
  <c r="BI399"/>
  <c r="BJ399"/>
  <c r="BK399"/>
  <c r="BL399"/>
  <c r="BM399"/>
  <c r="BN399"/>
  <c r="BO399"/>
  <c r="BP399"/>
  <c r="BQ399"/>
  <c r="BR399"/>
  <c r="BS399"/>
  <c r="BT399"/>
  <c r="BU399"/>
  <c r="BV399"/>
  <c r="BX399"/>
  <c r="CA399"/>
  <c r="CB399"/>
  <c r="G400"/>
  <c r="T400" s="1"/>
  <c r="I400"/>
  <c r="BY400" s="1"/>
  <c r="K400"/>
  <c r="BZ400" s="1"/>
  <c r="M400"/>
  <c r="O400"/>
  <c r="X400" s="1"/>
  <c r="Q400"/>
  <c r="CC400" s="1"/>
  <c r="R400"/>
  <c r="S400" s="1"/>
  <c r="U400"/>
  <c r="W400"/>
  <c r="Y400"/>
  <c r="Z400"/>
  <c r="AU400"/>
  <c r="AV400"/>
  <c r="AW400"/>
  <c r="AX400"/>
  <c r="AY400"/>
  <c r="AZ400"/>
  <c r="BB400"/>
  <c r="BA400" s="1"/>
  <c r="BC400"/>
  <c r="BD400"/>
  <c r="BE400"/>
  <c r="BF400"/>
  <c r="BG400"/>
  <c r="BH400"/>
  <c r="BI400"/>
  <c r="BJ400"/>
  <c r="BK400"/>
  <c r="BL400"/>
  <c r="BM400"/>
  <c r="BN400"/>
  <c r="BO400"/>
  <c r="BP400"/>
  <c r="BQ400"/>
  <c r="BR400"/>
  <c r="BS400"/>
  <c r="BT400"/>
  <c r="BU400"/>
  <c r="BV400"/>
  <c r="CA400"/>
  <c r="G401"/>
  <c r="T401" s="1"/>
  <c r="I401"/>
  <c r="BY401" s="1"/>
  <c r="K401"/>
  <c r="BZ401" s="1"/>
  <c r="M401"/>
  <c r="W401" s="1"/>
  <c r="O401"/>
  <c r="X401" s="1"/>
  <c r="Q401"/>
  <c r="CC401" s="1"/>
  <c r="R401"/>
  <c r="S401" s="1"/>
  <c r="Z401"/>
  <c r="AU401"/>
  <c r="AV401"/>
  <c r="AW401"/>
  <c r="AX401"/>
  <c r="AY401"/>
  <c r="AZ401"/>
  <c r="BB401"/>
  <c r="BA401" s="1"/>
  <c r="BC401"/>
  <c r="BD401"/>
  <c r="BE401"/>
  <c r="BF401"/>
  <c r="BG401"/>
  <c r="BH401"/>
  <c r="BI401"/>
  <c r="BJ401"/>
  <c r="BK401"/>
  <c r="BL401"/>
  <c r="BM401"/>
  <c r="BN401"/>
  <c r="BO401"/>
  <c r="BP401"/>
  <c r="BQ401"/>
  <c r="BR401"/>
  <c r="BS401"/>
  <c r="BT401"/>
  <c r="BU401"/>
  <c r="BV401"/>
  <c r="BX401"/>
  <c r="I402"/>
  <c r="BY402" s="1"/>
  <c r="K402"/>
  <c r="BZ402" s="1"/>
  <c r="M402"/>
  <c r="O402"/>
  <c r="Q402"/>
  <c r="CC402" s="1"/>
  <c r="R402"/>
  <c r="AU402"/>
  <c r="AV402"/>
  <c r="AW402"/>
  <c r="AX402"/>
  <c r="AY402"/>
  <c r="AZ402"/>
  <c r="BB402"/>
  <c r="BA402" s="1"/>
  <c r="BX402"/>
  <c r="G403"/>
  <c r="T403" s="1"/>
  <c r="I403"/>
  <c r="BY403" s="1"/>
  <c r="K403"/>
  <c r="BZ403" s="1"/>
  <c r="M403"/>
  <c r="W403" s="1"/>
  <c r="O403"/>
  <c r="X403" s="1"/>
  <c r="Q403"/>
  <c r="CC403" s="1"/>
  <c r="R403"/>
  <c r="S403" s="1"/>
  <c r="Z403"/>
  <c r="AU403"/>
  <c r="AV403"/>
  <c r="AW403"/>
  <c r="AX403"/>
  <c r="AY403"/>
  <c r="AZ403"/>
  <c r="BB403"/>
  <c r="BA403" s="1"/>
  <c r="BC403"/>
  <c r="BD403"/>
  <c r="BE403"/>
  <c r="BF403"/>
  <c r="BG403"/>
  <c r="BH403"/>
  <c r="BI403"/>
  <c r="BJ403"/>
  <c r="BK403"/>
  <c r="BL403"/>
  <c r="BM403"/>
  <c r="BN403"/>
  <c r="BO403"/>
  <c r="BP403"/>
  <c r="BQ403"/>
  <c r="BR403"/>
  <c r="BS403"/>
  <c r="BT403"/>
  <c r="BU403"/>
  <c r="BV403"/>
  <c r="BX403"/>
  <c r="G404"/>
  <c r="T404" s="1"/>
  <c r="I404"/>
  <c r="BY404" s="1"/>
  <c r="K404"/>
  <c r="BZ404" s="1"/>
  <c r="M404"/>
  <c r="W404" s="1"/>
  <c r="O404"/>
  <c r="CB404" s="1"/>
  <c r="Q404"/>
  <c r="CC404" s="1"/>
  <c r="R404"/>
  <c r="S404" s="1"/>
  <c r="Z404"/>
  <c r="AU404"/>
  <c r="AV404"/>
  <c r="AW404"/>
  <c r="AX404"/>
  <c r="AY404"/>
  <c r="AZ404"/>
  <c r="BB404"/>
  <c r="BA404" s="1"/>
  <c r="BC404"/>
  <c r="BD404"/>
  <c r="BE404"/>
  <c r="BF404"/>
  <c r="BG404"/>
  <c r="BH404"/>
  <c r="BI404"/>
  <c r="BJ404"/>
  <c r="BK404"/>
  <c r="BL404"/>
  <c r="BM404"/>
  <c r="BN404"/>
  <c r="BO404"/>
  <c r="BP404"/>
  <c r="BQ404"/>
  <c r="BR404"/>
  <c r="BS404"/>
  <c r="BT404"/>
  <c r="BU404"/>
  <c r="BV404"/>
  <c r="CA404"/>
  <c r="G405"/>
  <c r="T405" s="1"/>
  <c r="I405"/>
  <c r="BY405" s="1"/>
  <c r="K405"/>
  <c r="BZ405" s="1"/>
  <c r="M405"/>
  <c r="CA405" s="1"/>
  <c r="O405"/>
  <c r="X405" s="1"/>
  <c r="Q405"/>
  <c r="CC405" s="1"/>
  <c r="R405"/>
  <c r="S405" s="1"/>
  <c r="U405"/>
  <c r="Y405"/>
  <c r="Z405"/>
  <c r="AU405"/>
  <c r="AV405"/>
  <c r="AW405"/>
  <c r="AX405"/>
  <c r="AY405"/>
  <c r="AZ405"/>
  <c r="BB405"/>
  <c r="BA405" s="1"/>
  <c r="BC405"/>
  <c r="BD405"/>
  <c r="BE405"/>
  <c r="BF405"/>
  <c r="BG405"/>
  <c r="BH405"/>
  <c r="BI405"/>
  <c r="BJ405"/>
  <c r="BK405"/>
  <c r="BL405"/>
  <c r="BM405"/>
  <c r="BN405"/>
  <c r="BO405"/>
  <c r="BP405"/>
  <c r="BQ405"/>
  <c r="BR405"/>
  <c r="BS405"/>
  <c r="BT405"/>
  <c r="BU405"/>
  <c r="BV405"/>
  <c r="CB405"/>
  <c r="G406"/>
  <c r="I406"/>
  <c r="BY406" s="1"/>
  <c r="K406"/>
  <c r="BZ406" s="1"/>
  <c r="M406"/>
  <c r="W406" s="1"/>
  <c r="O406"/>
  <c r="CB406" s="1"/>
  <c r="Q406"/>
  <c r="CC406" s="1"/>
  <c r="R406"/>
  <c r="S406" s="1"/>
  <c r="T406"/>
  <c r="V406"/>
  <c r="X406"/>
  <c r="Z406"/>
  <c r="AU406"/>
  <c r="AV406"/>
  <c r="AW406"/>
  <c r="AX406"/>
  <c r="AY406"/>
  <c r="AZ406"/>
  <c r="BB406"/>
  <c r="BA406" s="1"/>
  <c r="BC406"/>
  <c r="BD406"/>
  <c r="BE406"/>
  <c r="BF406"/>
  <c r="BG406"/>
  <c r="BH406"/>
  <c r="BI406"/>
  <c r="BJ406"/>
  <c r="BK406"/>
  <c r="BL406"/>
  <c r="BM406"/>
  <c r="BN406"/>
  <c r="BO406"/>
  <c r="BP406"/>
  <c r="BQ406"/>
  <c r="BR406"/>
  <c r="BS406"/>
  <c r="BT406"/>
  <c r="BU406"/>
  <c r="BV406"/>
  <c r="G407"/>
  <c r="T407" s="1"/>
  <c r="I407"/>
  <c r="BY407" s="1"/>
  <c r="K407"/>
  <c r="BZ407" s="1"/>
  <c r="M407"/>
  <c r="CA407" s="1"/>
  <c r="O407"/>
  <c r="X407" s="1"/>
  <c r="Q407"/>
  <c r="CC407" s="1"/>
  <c r="R407"/>
  <c r="S407" s="1"/>
  <c r="W407"/>
  <c r="Y407"/>
  <c r="Z407"/>
  <c r="AU407"/>
  <c r="AV407"/>
  <c r="AW407"/>
  <c r="AX407"/>
  <c r="AY407"/>
  <c r="AZ407"/>
  <c r="BB407"/>
  <c r="BA407" s="1"/>
  <c r="BC407"/>
  <c r="BD407"/>
  <c r="BE407"/>
  <c r="BF407"/>
  <c r="BG407"/>
  <c r="BH407"/>
  <c r="BI407"/>
  <c r="BJ407"/>
  <c r="BK407"/>
  <c r="BL407"/>
  <c r="BM407"/>
  <c r="BN407"/>
  <c r="BO407"/>
  <c r="BP407"/>
  <c r="BQ407"/>
  <c r="BR407"/>
  <c r="BS407"/>
  <c r="BT407"/>
  <c r="BU407"/>
  <c r="BV407"/>
  <c r="G408"/>
  <c r="T408" s="1"/>
  <c r="I408"/>
  <c r="BY408" s="1"/>
  <c r="K408"/>
  <c r="BZ408" s="1"/>
  <c r="M408"/>
  <c r="W408" s="1"/>
  <c r="O408"/>
  <c r="CB408" s="1"/>
  <c r="Q408"/>
  <c r="CC408" s="1"/>
  <c r="R408"/>
  <c r="S408" s="1"/>
  <c r="Z408"/>
  <c r="AU408"/>
  <c r="AV408"/>
  <c r="AW408"/>
  <c r="AX408"/>
  <c r="AY408"/>
  <c r="AZ408"/>
  <c r="BB408"/>
  <c r="BA408" s="1"/>
  <c r="BC408"/>
  <c r="BD408"/>
  <c r="BE408"/>
  <c r="BF408"/>
  <c r="BG408"/>
  <c r="BH408"/>
  <c r="BI408"/>
  <c r="BJ408"/>
  <c r="BK408"/>
  <c r="BL408"/>
  <c r="BM408"/>
  <c r="BN408"/>
  <c r="BO408"/>
  <c r="BP408"/>
  <c r="BQ408"/>
  <c r="BR408"/>
  <c r="BS408"/>
  <c r="BT408"/>
  <c r="BU408"/>
  <c r="BV408"/>
  <c r="CA408"/>
  <c r="G409"/>
  <c r="T409" s="1"/>
  <c r="I409"/>
  <c r="BY409" s="1"/>
  <c r="K409"/>
  <c r="BZ409" s="1"/>
  <c r="M409"/>
  <c r="CA409" s="1"/>
  <c r="O409"/>
  <c r="X409" s="1"/>
  <c r="Q409"/>
  <c r="CC409" s="1"/>
  <c r="R409"/>
  <c r="S409" s="1"/>
  <c r="U409"/>
  <c r="Y409"/>
  <c r="Z409"/>
  <c r="AU409"/>
  <c r="AV409"/>
  <c r="AW409"/>
  <c r="AX409"/>
  <c r="AY409"/>
  <c r="AZ409"/>
  <c r="BB409"/>
  <c r="BA409" s="1"/>
  <c r="BC409"/>
  <c r="BD409"/>
  <c r="BE409"/>
  <c r="BF409"/>
  <c r="BG409"/>
  <c r="BH409"/>
  <c r="BI409"/>
  <c r="BJ409"/>
  <c r="BK409"/>
  <c r="BL409"/>
  <c r="BM409"/>
  <c r="BN409"/>
  <c r="BO409"/>
  <c r="BP409"/>
  <c r="BQ409"/>
  <c r="BR409"/>
  <c r="BS409"/>
  <c r="BT409"/>
  <c r="BU409"/>
  <c r="BV409"/>
  <c r="CB409"/>
  <c r="G410"/>
  <c r="I410"/>
  <c r="BY410" s="1"/>
  <c r="K410"/>
  <c r="BZ410" s="1"/>
  <c r="M410"/>
  <c r="W410" s="1"/>
  <c r="O410"/>
  <c r="CB410" s="1"/>
  <c r="Q410"/>
  <c r="CC410" s="1"/>
  <c r="R410"/>
  <c r="S410" s="1"/>
  <c r="T410"/>
  <c r="V410"/>
  <c r="Z410"/>
  <c r="AU410"/>
  <c r="AV410"/>
  <c r="AW410"/>
  <c r="AX410"/>
  <c r="AY410"/>
  <c r="AZ410"/>
  <c r="BB410"/>
  <c r="BA410" s="1"/>
  <c r="BC410"/>
  <c r="BD410"/>
  <c r="BE410"/>
  <c r="BF410"/>
  <c r="BG410"/>
  <c r="BH410"/>
  <c r="BI410"/>
  <c r="BJ410"/>
  <c r="BK410"/>
  <c r="BL410"/>
  <c r="BM410"/>
  <c r="BN410"/>
  <c r="BO410"/>
  <c r="BP410"/>
  <c r="BQ410"/>
  <c r="BR410"/>
  <c r="BS410"/>
  <c r="BT410"/>
  <c r="BU410"/>
  <c r="BV410"/>
  <c r="G411"/>
  <c r="T411" s="1"/>
  <c r="I411"/>
  <c r="BY411" s="1"/>
  <c r="K411"/>
  <c r="BZ411" s="1"/>
  <c r="M411"/>
  <c r="CA411" s="1"/>
  <c r="O411"/>
  <c r="X411" s="1"/>
  <c r="Q411"/>
  <c r="CC411" s="1"/>
  <c r="R411"/>
  <c r="S411" s="1"/>
  <c r="W411"/>
  <c r="Y411"/>
  <c r="Z411"/>
  <c r="AU411"/>
  <c r="AV411"/>
  <c r="AW411"/>
  <c r="AX411"/>
  <c r="AY411"/>
  <c r="AZ411"/>
  <c r="BB411"/>
  <c r="BA411" s="1"/>
  <c r="BC411"/>
  <c r="BD411"/>
  <c r="BE411"/>
  <c r="BF411"/>
  <c r="BG411"/>
  <c r="BH411"/>
  <c r="BI411"/>
  <c r="BJ411"/>
  <c r="BK411"/>
  <c r="BL411"/>
  <c r="BM411"/>
  <c r="BN411"/>
  <c r="BO411"/>
  <c r="BP411"/>
  <c r="BQ411"/>
  <c r="BR411"/>
  <c r="BS411"/>
  <c r="BT411"/>
  <c r="BU411"/>
  <c r="BV411"/>
  <c r="G412"/>
  <c r="I412"/>
  <c r="BY412" s="1"/>
  <c r="K412"/>
  <c r="BZ412" s="1"/>
  <c r="M412"/>
  <c r="W412" s="1"/>
  <c r="O412"/>
  <c r="CB412" s="1"/>
  <c r="Q412"/>
  <c r="CC412" s="1"/>
  <c r="R412"/>
  <c r="S412" s="1"/>
  <c r="T412"/>
  <c r="Z412"/>
  <c r="AU412"/>
  <c r="AV412"/>
  <c r="AW412"/>
  <c r="AX412"/>
  <c r="AY412"/>
  <c r="AZ412"/>
  <c r="BB412"/>
  <c r="BA412" s="1"/>
  <c r="BC412"/>
  <c r="BD412"/>
  <c r="BE412"/>
  <c r="BF412"/>
  <c r="BG412"/>
  <c r="BH412"/>
  <c r="BI412"/>
  <c r="BJ412"/>
  <c r="BK412"/>
  <c r="BL412"/>
  <c r="BM412"/>
  <c r="BN412"/>
  <c r="BO412"/>
  <c r="BP412"/>
  <c r="BQ412"/>
  <c r="BR412"/>
  <c r="BS412"/>
  <c r="BT412"/>
  <c r="BU412"/>
  <c r="BV412"/>
  <c r="CA412"/>
  <c r="G413"/>
  <c r="T413" s="1"/>
  <c r="I413"/>
  <c r="BY413" s="1"/>
  <c r="K413"/>
  <c r="BZ413" s="1"/>
  <c r="M413"/>
  <c r="CA413" s="1"/>
  <c r="O413"/>
  <c r="X413" s="1"/>
  <c r="Q413"/>
  <c r="CC413" s="1"/>
  <c r="R413"/>
  <c r="S413" s="1"/>
  <c r="U413"/>
  <c r="Y413"/>
  <c r="Z413"/>
  <c r="AU413"/>
  <c r="AV413"/>
  <c r="AW413"/>
  <c r="AX413"/>
  <c r="AY413"/>
  <c r="AZ413"/>
  <c r="BB413"/>
  <c r="BA413" s="1"/>
  <c r="BC413"/>
  <c r="BD413"/>
  <c r="BE413"/>
  <c r="BF413"/>
  <c r="BG413"/>
  <c r="BH413"/>
  <c r="BI413"/>
  <c r="BJ413"/>
  <c r="BK413"/>
  <c r="BL413"/>
  <c r="BM413"/>
  <c r="BN413"/>
  <c r="BO413"/>
  <c r="BP413"/>
  <c r="BQ413"/>
  <c r="BR413"/>
  <c r="BS413"/>
  <c r="BT413"/>
  <c r="BU413"/>
  <c r="BV413"/>
  <c r="CB413"/>
  <c r="I414"/>
  <c r="BY414" s="1"/>
  <c r="K414"/>
  <c r="BZ414" s="1"/>
  <c r="M414"/>
  <c r="O414"/>
  <c r="CB414" s="1"/>
  <c r="Q414"/>
  <c r="CC414" s="1"/>
  <c r="R414"/>
  <c r="AU414"/>
  <c r="AV414"/>
  <c r="AW414"/>
  <c r="AX414"/>
  <c r="AY414"/>
  <c r="AZ414"/>
  <c r="BB414"/>
  <c r="BA414" s="1"/>
  <c r="G415"/>
  <c r="T415" s="1"/>
  <c r="I415"/>
  <c r="BY415" s="1"/>
  <c r="K415"/>
  <c r="BZ415" s="1"/>
  <c r="M415"/>
  <c r="CA415" s="1"/>
  <c r="O415"/>
  <c r="X415" s="1"/>
  <c r="Q415"/>
  <c r="CC415" s="1"/>
  <c r="R415"/>
  <c r="S415" s="1"/>
  <c r="W415"/>
  <c r="Y415"/>
  <c r="Z415"/>
  <c r="AU415"/>
  <c r="AV415"/>
  <c r="AW415"/>
  <c r="AX415"/>
  <c r="AY415"/>
  <c r="AZ415"/>
  <c r="BB415"/>
  <c r="BA415" s="1"/>
  <c r="BC415"/>
  <c r="BD415"/>
  <c r="BE415"/>
  <c r="BF415"/>
  <c r="BG415"/>
  <c r="BH415"/>
  <c r="BI415"/>
  <c r="BJ415"/>
  <c r="BK415"/>
  <c r="BL415"/>
  <c r="BM415"/>
  <c r="BN415"/>
  <c r="BO415"/>
  <c r="BP415"/>
  <c r="BQ415"/>
  <c r="BR415"/>
  <c r="BS415"/>
  <c r="BT415"/>
  <c r="BU415"/>
  <c r="BV415"/>
  <c r="G416"/>
  <c r="I416"/>
  <c r="BY416" s="1"/>
  <c r="K416"/>
  <c r="BZ416" s="1"/>
  <c r="M416"/>
  <c r="W416" s="1"/>
  <c r="O416"/>
  <c r="CB416" s="1"/>
  <c r="Q416"/>
  <c r="CC416" s="1"/>
  <c r="R416"/>
  <c r="S416" s="1"/>
  <c r="T416"/>
  <c r="Z416"/>
  <c r="AU416"/>
  <c r="AV416"/>
  <c r="AW416"/>
  <c r="AX416"/>
  <c r="AY416"/>
  <c r="AZ416"/>
  <c r="BB416"/>
  <c r="BA416" s="1"/>
  <c r="BC416"/>
  <c r="BD416"/>
  <c r="BE416"/>
  <c r="BF416"/>
  <c r="BG416"/>
  <c r="BH416"/>
  <c r="BI416"/>
  <c r="BJ416"/>
  <c r="BK416"/>
  <c r="BL416"/>
  <c r="BM416"/>
  <c r="BN416"/>
  <c r="BO416"/>
  <c r="BP416"/>
  <c r="BQ416"/>
  <c r="BR416"/>
  <c r="BS416"/>
  <c r="BT416"/>
  <c r="BU416"/>
  <c r="BV416"/>
  <c r="CA416"/>
  <c r="G417"/>
  <c r="T417" s="1"/>
  <c r="I417"/>
  <c r="BY417" s="1"/>
  <c r="K417"/>
  <c r="BZ417" s="1"/>
  <c r="M417"/>
  <c r="CA417" s="1"/>
  <c r="O417"/>
  <c r="X417" s="1"/>
  <c r="Q417"/>
  <c r="CC417" s="1"/>
  <c r="R417"/>
  <c r="S417" s="1"/>
  <c r="U417"/>
  <c r="Y417"/>
  <c r="Z417"/>
  <c r="AU417"/>
  <c r="AV417"/>
  <c r="AW417"/>
  <c r="AX417"/>
  <c r="AY417"/>
  <c r="AZ417"/>
  <c r="BB417"/>
  <c r="BA417" s="1"/>
  <c r="BC417"/>
  <c r="BD417"/>
  <c r="BE417"/>
  <c r="BF417"/>
  <c r="BG417"/>
  <c r="BH417"/>
  <c r="BI417"/>
  <c r="BJ417"/>
  <c r="BK417"/>
  <c r="BL417"/>
  <c r="BM417"/>
  <c r="BN417"/>
  <c r="BO417"/>
  <c r="BP417"/>
  <c r="BQ417"/>
  <c r="BR417"/>
  <c r="BS417"/>
  <c r="BT417"/>
  <c r="BU417"/>
  <c r="BV417"/>
  <c r="CB417"/>
  <c r="I418"/>
  <c r="BY418" s="1"/>
  <c r="K418"/>
  <c r="BZ418" s="1"/>
  <c r="M418"/>
  <c r="O418"/>
  <c r="CB418" s="1"/>
  <c r="Q418"/>
  <c r="CC418" s="1"/>
  <c r="R418"/>
  <c r="AU418"/>
  <c r="AV418"/>
  <c r="AW418"/>
  <c r="AX418"/>
  <c r="AY418"/>
  <c r="AZ418"/>
  <c r="BB418"/>
  <c r="BA418" s="1"/>
  <c r="G419"/>
  <c r="T419" s="1"/>
  <c r="I419"/>
  <c r="BY419" s="1"/>
  <c r="K419"/>
  <c r="BZ419" s="1"/>
  <c r="M419"/>
  <c r="CA419" s="1"/>
  <c r="O419"/>
  <c r="X419" s="1"/>
  <c r="Q419"/>
  <c r="CC419" s="1"/>
  <c r="R419"/>
  <c r="S419" s="1"/>
  <c r="W419"/>
  <c r="Y419"/>
  <c r="Z419"/>
  <c r="AU419"/>
  <c r="AV419"/>
  <c r="AW419"/>
  <c r="AX419"/>
  <c r="AY419"/>
  <c r="AZ419"/>
  <c r="BB419"/>
  <c r="BA419" s="1"/>
  <c r="BC419"/>
  <c r="BD419"/>
  <c r="BE419"/>
  <c r="BF419"/>
  <c r="BG419"/>
  <c r="BH419"/>
  <c r="BI419"/>
  <c r="BJ419"/>
  <c r="BK419"/>
  <c r="BL419"/>
  <c r="BM419"/>
  <c r="BN419"/>
  <c r="BO419"/>
  <c r="BP419"/>
  <c r="BQ419"/>
  <c r="BR419"/>
  <c r="BS419"/>
  <c r="BT419"/>
  <c r="BU419"/>
  <c r="BV419"/>
  <c r="G420"/>
  <c r="I420"/>
  <c r="BY420" s="1"/>
  <c r="K420"/>
  <c r="BZ420" s="1"/>
  <c r="M420"/>
  <c r="W420" s="1"/>
  <c r="O420"/>
  <c r="CB420" s="1"/>
  <c r="Q420"/>
  <c r="CC420" s="1"/>
  <c r="R420"/>
  <c r="S420" s="1"/>
  <c r="T420"/>
  <c r="Z420"/>
  <c r="AU420"/>
  <c r="AV420"/>
  <c r="AW420"/>
  <c r="AX420"/>
  <c r="AY420"/>
  <c r="AZ420"/>
  <c r="BB420"/>
  <c r="BA420" s="1"/>
  <c r="BC420"/>
  <c r="BD420"/>
  <c r="BE420"/>
  <c r="BF420"/>
  <c r="BG420"/>
  <c r="BH420"/>
  <c r="BI420"/>
  <c r="BJ420"/>
  <c r="BK420"/>
  <c r="BL420"/>
  <c r="BM420"/>
  <c r="BN420"/>
  <c r="BO420"/>
  <c r="BP420"/>
  <c r="BQ420"/>
  <c r="BR420"/>
  <c r="BS420"/>
  <c r="BT420"/>
  <c r="BU420"/>
  <c r="BV420"/>
  <c r="CA420"/>
  <c r="G421"/>
  <c r="T421" s="1"/>
  <c r="I421"/>
  <c r="BY421" s="1"/>
  <c r="K421"/>
  <c r="BZ421" s="1"/>
  <c r="M421"/>
  <c r="CA421" s="1"/>
  <c r="O421"/>
  <c r="X421" s="1"/>
  <c r="Q421"/>
  <c r="CC421" s="1"/>
  <c r="R421"/>
  <c r="S421" s="1"/>
  <c r="U421"/>
  <c r="Y421"/>
  <c r="Z421"/>
  <c r="AU421"/>
  <c r="AV421"/>
  <c r="AW421"/>
  <c r="AX421"/>
  <c r="AY421"/>
  <c r="AZ421"/>
  <c r="BB421"/>
  <c r="BA421" s="1"/>
  <c r="BC421"/>
  <c r="BD421"/>
  <c r="BE421"/>
  <c r="BF421"/>
  <c r="BG421"/>
  <c r="BH421"/>
  <c r="BI421"/>
  <c r="BJ421"/>
  <c r="BK421"/>
  <c r="BL421"/>
  <c r="BM421"/>
  <c r="BN421"/>
  <c r="BO421"/>
  <c r="BP421"/>
  <c r="BQ421"/>
  <c r="BR421"/>
  <c r="BS421"/>
  <c r="BT421"/>
  <c r="BU421"/>
  <c r="BV421"/>
  <c r="CB421"/>
  <c r="G422"/>
  <c r="I422"/>
  <c r="BY422" s="1"/>
  <c r="K422"/>
  <c r="BZ422" s="1"/>
  <c r="M422"/>
  <c r="W422" s="1"/>
  <c r="O422"/>
  <c r="CB422" s="1"/>
  <c r="Q422"/>
  <c r="CC422" s="1"/>
  <c r="R422"/>
  <c r="S422" s="1"/>
  <c r="T422"/>
  <c r="V422"/>
  <c r="Z422"/>
  <c r="AU422"/>
  <c r="AV422"/>
  <c r="AW422"/>
  <c r="AX422"/>
  <c r="AY422"/>
  <c r="AZ422"/>
  <c r="BB422"/>
  <c r="BA422" s="1"/>
  <c r="BC422"/>
  <c r="BD422"/>
  <c r="BE422"/>
  <c r="BF422"/>
  <c r="BG422"/>
  <c r="BH422"/>
  <c r="BI422"/>
  <c r="BJ422"/>
  <c r="BK422"/>
  <c r="BL422"/>
  <c r="BM422"/>
  <c r="BN422"/>
  <c r="BO422"/>
  <c r="BP422"/>
  <c r="BQ422"/>
  <c r="BR422"/>
  <c r="BS422"/>
  <c r="BT422"/>
  <c r="BU422"/>
  <c r="BV422"/>
  <c r="G423"/>
  <c r="T423" s="1"/>
  <c r="I423"/>
  <c r="BY423" s="1"/>
  <c r="K423"/>
  <c r="BZ423" s="1"/>
  <c r="M423"/>
  <c r="CA423" s="1"/>
  <c r="O423"/>
  <c r="X423" s="1"/>
  <c r="Q423"/>
  <c r="CC423" s="1"/>
  <c r="R423"/>
  <c r="S423" s="1"/>
  <c r="W423"/>
  <c r="Y423"/>
  <c r="Z423"/>
  <c r="AU423"/>
  <c r="AV423"/>
  <c r="AW423"/>
  <c r="AX423"/>
  <c r="AY423"/>
  <c r="AZ423"/>
  <c r="BB423"/>
  <c r="BA423" s="1"/>
  <c r="BC423"/>
  <c r="BD423"/>
  <c r="BE423"/>
  <c r="BF423"/>
  <c r="BG423"/>
  <c r="BH423"/>
  <c r="BI423"/>
  <c r="BJ423"/>
  <c r="BK423"/>
  <c r="BL423"/>
  <c r="BM423"/>
  <c r="BN423"/>
  <c r="BO423"/>
  <c r="BP423"/>
  <c r="BQ423"/>
  <c r="BR423"/>
  <c r="BS423"/>
  <c r="BT423"/>
  <c r="BU423"/>
  <c r="BV423"/>
  <c r="G424"/>
  <c r="I424"/>
  <c r="BY424" s="1"/>
  <c r="K424"/>
  <c r="BZ424" s="1"/>
  <c r="M424"/>
  <c r="W424" s="1"/>
  <c r="O424"/>
  <c r="CB424" s="1"/>
  <c r="Q424"/>
  <c r="CC424" s="1"/>
  <c r="R424"/>
  <c r="S424" s="1"/>
  <c r="T424"/>
  <c r="Z424"/>
  <c r="AU424"/>
  <c r="AV424"/>
  <c r="AW424"/>
  <c r="AX424"/>
  <c r="AY424"/>
  <c r="AZ424"/>
  <c r="BB424"/>
  <c r="BA424" s="1"/>
  <c r="BC424"/>
  <c r="BD424"/>
  <c r="BE424"/>
  <c r="BF424"/>
  <c r="BG424"/>
  <c r="BH424"/>
  <c r="BI424"/>
  <c r="BJ424"/>
  <c r="BK424"/>
  <c r="BL424"/>
  <c r="BM424"/>
  <c r="BN424"/>
  <c r="BO424"/>
  <c r="BP424"/>
  <c r="BQ424"/>
  <c r="BR424"/>
  <c r="BS424"/>
  <c r="BT424"/>
  <c r="BU424"/>
  <c r="BV424"/>
  <c r="CA424"/>
  <c r="G425"/>
  <c r="T425" s="1"/>
  <c r="I425"/>
  <c r="BY425" s="1"/>
  <c r="K425"/>
  <c r="BZ425" s="1"/>
  <c r="M425"/>
  <c r="CA425" s="1"/>
  <c r="O425"/>
  <c r="X425" s="1"/>
  <c r="Q425"/>
  <c r="CC425" s="1"/>
  <c r="R425"/>
  <c r="S425" s="1"/>
  <c r="U425"/>
  <c r="Y425"/>
  <c r="Z425"/>
  <c r="AU425"/>
  <c r="AV425"/>
  <c r="AW425"/>
  <c r="AX425"/>
  <c r="AY425"/>
  <c r="AZ425"/>
  <c r="BB425"/>
  <c r="BA425" s="1"/>
  <c r="BC425"/>
  <c r="BD425"/>
  <c r="BE425"/>
  <c r="BF425"/>
  <c r="BG425"/>
  <c r="BH425"/>
  <c r="BI425"/>
  <c r="BJ425"/>
  <c r="BK425"/>
  <c r="BL425"/>
  <c r="BM425"/>
  <c r="BN425"/>
  <c r="BO425"/>
  <c r="BP425"/>
  <c r="BQ425"/>
  <c r="BR425"/>
  <c r="BS425"/>
  <c r="BT425"/>
  <c r="BU425"/>
  <c r="BV425"/>
  <c r="CB425"/>
  <c r="G426"/>
  <c r="I426"/>
  <c r="BY426" s="1"/>
  <c r="K426"/>
  <c r="BZ426" s="1"/>
  <c r="M426"/>
  <c r="W426" s="1"/>
  <c r="O426"/>
  <c r="CB426" s="1"/>
  <c r="Q426"/>
  <c r="CC426" s="1"/>
  <c r="R426"/>
  <c r="S426" s="1"/>
  <c r="T426"/>
  <c r="V426"/>
  <c r="Z426"/>
  <c r="AU426"/>
  <c r="AV426"/>
  <c r="AW426"/>
  <c r="AX426"/>
  <c r="AY426"/>
  <c r="AZ426"/>
  <c r="BB426"/>
  <c r="BA426" s="1"/>
  <c r="BC426"/>
  <c r="BD426"/>
  <c r="BE426"/>
  <c r="BF426"/>
  <c r="BG426"/>
  <c r="BH426"/>
  <c r="BI426"/>
  <c r="BJ426"/>
  <c r="BK426"/>
  <c r="BL426"/>
  <c r="BM426"/>
  <c r="BN426"/>
  <c r="BO426"/>
  <c r="BP426"/>
  <c r="BQ426"/>
  <c r="BR426"/>
  <c r="BS426"/>
  <c r="BT426"/>
  <c r="BU426"/>
  <c r="BV426"/>
  <c r="G427"/>
  <c r="T427" s="1"/>
  <c r="I427"/>
  <c r="BY427" s="1"/>
  <c r="K427"/>
  <c r="BZ427" s="1"/>
  <c r="M427"/>
  <c r="CA427" s="1"/>
  <c r="O427"/>
  <c r="X427" s="1"/>
  <c r="Q427"/>
  <c r="CC427" s="1"/>
  <c r="R427"/>
  <c r="S427" s="1"/>
  <c r="W427"/>
  <c r="Y427"/>
  <c r="Z427"/>
  <c r="AU427"/>
  <c r="AV427"/>
  <c r="AW427"/>
  <c r="AX427"/>
  <c r="AY427"/>
  <c r="AZ427"/>
  <c r="BB427"/>
  <c r="BA427" s="1"/>
  <c r="BC427"/>
  <c r="BD427"/>
  <c r="BE427"/>
  <c r="BF427"/>
  <c r="BG427"/>
  <c r="BH427"/>
  <c r="BI427"/>
  <c r="BJ427"/>
  <c r="BK427"/>
  <c r="BL427"/>
  <c r="BM427"/>
  <c r="BN427"/>
  <c r="BO427"/>
  <c r="BP427"/>
  <c r="BQ427"/>
  <c r="BR427"/>
  <c r="BS427"/>
  <c r="BT427"/>
  <c r="BU427"/>
  <c r="BV427"/>
  <c r="G428"/>
  <c r="I428"/>
  <c r="BY428" s="1"/>
  <c r="K428"/>
  <c r="BZ428" s="1"/>
  <c r="M428"/>
  <c r="W428" s="1"/>
  <c r="O428"/>
  <c r="CB428" s="1"/>
  <c r="Q428"/>
  <c r="CC428" s="1"/>
  <c r="R428"/>
  <c r="S428" s="1"/>
  <c r="T428"/>
  <c r="Z428"/>
  <c r="AU428"/>
  <c r="AV428"/>
  <c r="AW428"/>
  <c r="AX428"/>
  <c r="AY428"/>
  <c r="AZ428"/>
  <c r="BB428"/>
  <c r="BA428" s="1"/>
  <c r="BC428"/>
  <c r="BD428"/>
  <c r="BE428"/>
  <c r="BF428"/>
  <c r="BG428"/>
  <c r="BH428"/>
  <c r="BI428"/>
  <c r="BJ428"/>
  <c r="BK428"/>
  <c r="BL428"/>
  <c r="BM428"/>
  <c r="BN428"/>
  <c r="BO428"/>
  <c r="BP428"/>
  <c r="BQ428"/>
  <c r="BR428"/>
  <c r="BS428"/>
  <c r="BT428"/>
  <c r="BU428"/>
  <c r="BV428"/>
  <c r="CA428"/>
  <c r="G429"/>
  <c r="T429" s="1"/>
  <c r="I429"/>
  <c r="BY429" s="1"/>
  <c r="K429"/>
  <c r="BZ429" s="1"/>
  <c r="M429"/>
  <c r="CA429" s="1"/>
  <c r="O429"/>
  <c r="X429" s="1"/>
  <c r="Q429"/>
  <c r="CC429" s="1"/>
  <c r="R429"/>
  <c r="S429" s="1"/>
  <c r="U429"/>
  <c r="Y429"/>
  <c r="Z429"/>
  <c r="AU429"/>
  <c r="AV429"/>
  <c r="AW429"/>
  <c r="AX429"/>
  <c r="AY429"/>
  <c r="AZ429"/>
  <c r="BB429"/>
  <c r="BA429" s="1"/>
  <c r="BC429"/>
  <c r="BD429"/>
  <c r="BE429"/>
  <c r="BF429"/>
  <c r="BG429"/>
  <c r="BH429"/>
  <c r="BI429"/>
  <c r="BJ429"/>
  <c r="BK429"/>
  <c r="BL429"/>
  <c r="BM429"/>
  <c r="BN429"/>
  <c r="BO429"/>
  <c r="BP429"/>
  <c r="BQ429"/>
  <c r="BR429"/>
  <c r="BS429"/>
  <c r="BT429"/>
  <c r="BU429"/>
  <c r="BV429"/>
  <c r="CB429"/>
  <c r="G430"/>
  <c r="I430"/>
  <c r="BY430" s="1"/>
  <c r="K430"/>
  <c r="BZ430" s="1"/>
  <c r="M430"/>
  <c r="W430" s="1"/>
  <c r="O430"/>
  <c r="CB430" s="1"/>
  <c r="Q430"/>
  <c r="CC430" s="1"/>
  <c r="R430"/>
  <c r="S430" s="1"/>
  <c r="T430"/>
  <c r="V430"/>
  <c r="Z430"/>
  <c r="AU430"/>
  <c r="AV430"/>
  <c r="AW430"/>
  <c r="AX430"/>
  <c r="AY430"/>
  <c r="AZ430"/>
  <c r="BB430"/>
  <c r="BA430" s="1"/>
  <c r="BC430"/>
  <c r="BD430"/>
  <c r="BE430"/>
  <c r="BF430"/>
  <c r="BG430"/>
  <c r="BH430"/>
  <c r="BI430"/>
  <c r="BJ430"/>
  <c r="BK430"/>
  <c r="BL430"/>
  <c r="BM430"/>
  <c r="BN430"/>
  <c r="BO430"/>
  <c r="BP430"/>
  <c r="BQ430"/>
  <c r="BR430"/>
  <c r="BS430"/>
  <c r="BT430"/>
  <c r="BU430"/>
  <c r="BV430"/>
  <c r="G431"/>
  <c r="T431" s="1"/>
  <c r="I431"/>
  <c r="BY431" s="1"/>
  <c r="K431"/>
  <c r="BZ431" s="1"/>
  <c r="M431"/>
  <c r="CA431" s="1"/>
  <c r="O431"/>
  <c r="X431" s="1"/>
  <c r="Q431"/>
  <c r="CC431" s="1"/>
  <c r="R431"/>
  <c r="S431" s="1"/>
  <c r="W431"/>
  <c r="Y431"/>
  <c r="Z431"/>
  <c r="AU431"/>
  <c r="AV431"/>
  <c r="AW431"/>
  <c r="AX431"/>
  <c r="AY431"/>
  <c r="AZ431"/>
  <c r="BB431"/>
  <c r="BA431" s="1"/>
  <c r="BC431"/>
  <c r="BD431"/>
  <c r="BE431"/>
  <c r="BF431"/>
  <c r="BG431"/>
  <c r="BH431"/>
  <c r="BI431"/>
  <c r="BJ431"/>
  <c r="BK431"/>
  <c r="BL431"/>
  <c r="BM431"/>
  <c r="BN431"/>
  <c r="BO431"/>
  <c r="BP431"/>
  <c r="BQ431"/>
  <c r="BR431"/>
  <c r="BS431"/>
  <c r="BT431"/>
  <c r="BU431"/>
  <c r="BV431"/>
  <c r="G432"/>
  <c r="I432"/>
  <c r="BY432" s="1"/>
  <c r="K432"/>
  <c r="BZ432" s="1"/>
  <c r="M432"/>
  <c r="W432" s="1"/>
  <c r="O432"/>
  <c r="CB432" s="1"/>
  <c r="Q432"/>
  <c r="CC432" s="1"/>
  <c r="R432"/>
  <c r="S432" s="1"/>
  <c r="T432"/>
  <c r="X432"/>
  <c r="Z432"/>
  <c r="AU432"/>
  <c r="AV432"/>
  <c r="AW432"/>
  <c r="AX432"/>
  <c r="AY432"/>
  <c r="AZ432"/>
  <c r="BB432"/>
  <c r="BA432" s="1"/>
  <c r="BC432"/>
  <c r="BD432"/>
  <c r="BE432"/>
  <c r="BF432"/>
  <c r="BG432"/>
  <c r="BH432"/>
  <c r="BI432"/>
  <c r="BJ432"/>
  <c r="BK432"/>
  <c r="BL432"/>
  <c r="BM432"/>
  <c r="BN432"/>
  <c r="BO432"/>
  <c r="BP432"/>
  <c r="BQ432"/>
  <c r="BR432"/>
  <c r="BS432"/>
  <c r="BT432"/>
  <c r="BU432"/>
  <c r="BV432"/>
  <c r="CA432"/>
  <c r="G433"/>
  <c r="T433" s="1"/>
  <c r="I433"/>
  <c r="BY433" s="1"/>
  <c r="K433"/>
  <c r="BZ433" s="1"/>
  <c r="M433"/>
  <c r="W433" s="1"/>
  <c r="O433"/>
  <c r="X433" s="1"/>
  <c r="Q433"/>
  <c r="CC433" s="1"/>
  <c r="R433"/>
  <c r="S433" s="1"/>
  <c r="U433"/>
  <c r="Y433"/>
  <c r="Z433"/>
  <c r="AU433"/>
  <c r="AV433"/>
  <c r="AW433"/>
  <c r="AX433"/>
  <c r="AY433"/>
  <c r="AZ433"/>
  <c r="BB433"/>
  <c r="BA433" s="1"/>
  <c r="BC433"/>
  <c r="BD433"/>
  <c r="BE433"/>
  <c r="BF433"/>
  <c r="BG433"/>
  <c r="BH433"/>
  <c r="BI433"/>
  <c r="BJ433"/>
  <c r="BK433"/>
  <c r="BL433"/>
  <c r="BM433"/>
  <c r="BN433"/>
  <c r="BO433"/>
  <c r="BP433"/>
  <c r="BQ433"/>
  <c r="BR433"/>
  <c r="BS433"/>
  <c r="BT433"/>
  <c r="BU433"/>
  <c r="BV433"/>
  <c r="CA433"/>
  <c r="CB433"/>
  <c r="G434"/>
  <c r="I434"/>
  <c r="BY434" s="1"/>
  <c r="K434"/>
  <c r="BZ434" s="1"/>
  <c r="M434"/>
  <c r="W434" s="1"/>
  <c r="O434"/>
  <c r="X434" s="1"/>
  <c r="Q434"/>
  <c r="CC434" s="1"/>
  <c r="R434"/>
  <c r="S434" s="1"/>
  <c r="T434"/>
  <c r="Z434"/>
  <c r="AU434"/>
  <c r="AV434"/>
  <c r="AW434"/>
  <c r="AX434"/>
  <c r="AY434"/>
  <c r="AZ434"/>
  <c r="BB434"/>
  <c r="BA434" s="1"/>
  <c r="BC434"/>
  <c r="BD434"/>
  <c r="BE434"/>
  <c r="BF434"/>
  <c r="BG434"/>
  <c r="BH434"/>
  <c r="BI434"/>
  <c r="BJ434"/>
  <c r="BK434"/>
  <c r="BL434"/>
  <c r="BM434"/>
  <c r="BN434"/>
  <c r="BO434"/>
  <c r="BP434"/>
  <c r="BQ434"/>
  <c r="BR434"/>
  <c r="BS434"/>
  <c r="BT434"/>
  <c r="BU434"/>
  <c r="BV434"/>
  <c r="CB434"/>
  <c r="G435"/>
  <c r="T435" s="1"/>
  <c r="I435"/>
  <c r="BY435" s="1"/>
  <c r="K435"/>
  <c r="BZ435" s="1"/>
  <c r="M435"/>
  <c r="CA435" s="1"/>
  <c r="O435"/>
  <c r="X435" s="1"/>
  <c r="Q435"/>
  <c r="CC435" s="1"/>
  <c r="R435"/>
  <c r="S435" s="1"/>
  <c r="U435"/>
  <c r="Y435"/>
  <c r="Z435"/>
  <c r="AU435"/>
  <c r="AV435"/>
  <c r="AW435"/>
  <c r="AX435"/>
  <c r="AY435"/>
  <c r="AZ435"/>
  <c r="BB435"/>
  <c r="BA435" s="1"/>
  <c r="BC435"/>
  <c r="BD435"/>
  <c r="BE435"/>
  <c r="BF435"/>
  <c r="BG435"/>
  <c r="BH435"/>
  <c r="BI435"/>
  <c r="BJ435"/>
  <c r="BK435"/>
  <c r="BL435"/>
  <c r="BM435"/>
  <c r="BN435"/>
  <c r="BO435"/>
  <c r="BP435"/>
  <c r="BQ435"/>
  <c r="BR435"/>
  <c r="BS435"/>
  <c r="BT435"/>
  <c r="BU435"/>
  <c r="BV435"/>
  <c r="BV444"/>
  <c r="BU444"/>
  <c r="BT444"/>
  <c r="BS444"/>
  <c r="BR444"/>
  <c r="BQ444"/>
  <c r="BP444"/>
  <c r="BO444"/>
  <c r="BN444"/>
  <c r="BM444"/>
  <c r="BL444"/>
  <c r="BK444"/>
  <c r="BJ444"/>
  <c r="BI444"/>
  <c r="BH444"/>
  <c r="BG444"/>
  <c r="BF444"/>
  <c r="BE444"/>
  <c r="BD444"/>
  <c r="BV443"/>
  <c r="BU443"/>
  <c r="BT443"/>
  <c r="BS443"/>
  <c r="BR443"/>
  <c r="BQ443"/>
  <c r="BP443"/>
  <c r="BO443"/>
  <c r="BN443"/>
  <c r="BM443"/>
  <c r="BL443"/>
  <c r="BK443"/>
  <c r="BJ443"/>
  <c r="BI443"/>
  <c r="BH443"/>
  <c r="BG443"/>
  <c r="BF443"/>
  <c r="BE443"/>
  <c r="BD443"/>
  <c r="BV442"/>
  <c r="BU442"/>
  <c r="BT442"/>
  <c r="BS442"/>
  <c r="BR442"/>
  <c r="BQ442"/>
  <c r="BP442"/>
  <c r="BO442"/>
  <c r="BN442"/>
  <c r="BM442"/>
  <c r="BL442"/>
  <c r="BK442"/>
  <c r="BJ442"/>
  <c r="BI442"/>
  <c r="BH442"/>
  <c r="BG442"/>
  <c r="BF442"/>
  <c r="BE442"/>
  <c r="BD442"/>
  <c r="BV441"/>
  <c r="BU441"/>
  <c r="BT441"/>
  <c r="BS441"/>
  <c r="BR441"/>
  <c r="BQ441"/>
  <c r="BP441"/>
  <c r="BO441"/>
  <c r="BN441"/>
  <c r="BM441"/>
  <c r="BL441"/>
  <c r="BK441"/>
  <c r="BJ441"/>
  <c r="BI441"/>
  <c r="BH441"/>
  <c r="BG441"/>
  <c r="BF441"/>
  <c r="BE441"/>
  <c r="BD441"/>
  <c r="BV440"/>
  <c r="BU440"/>
  <c r="BT440"/>
  <c r="BS440"/>
  <c r="BR440"/>
  <c r="BQ440"/>
  <c r="BP440"/>
  <c r="BO440"/>
  <c r="BN440"/>
  <c r="BM440"/>
  <c r="BL440"/>
  <c r="BK440"/>
  <c r="BJ440"/>
  <c r="BI440"/>
  <c r="BH440"/>
  <c r="BG440"/>
  <c r="BF440"/>
  <c r="BE440"/>
  <c r="BD440"/>
  <c r="BV439"/>
  <c r="BU439"/>
  <c r="BT439"/>
  <c r="BS439"/>
  <c r="BR439"/>
  <c r="BQ439"/>
  <c r="BP439"/>
  <c r="BO439"/>
  <c r="BN439"/>
  <c r="BM439"/>
  <c r="BL439"/>
  <c r="BK439"/>
  <c r="BJ439"/>
  <c r="BI439"/>
  <c r="BH439"/>
  <c r="BG439"/>
  <c r="BF439"/>
  <c r="BE439"/>
  <c r="BD439"/>
  <c r="BV438"/>
  <c r="BU438"/>
  <c r="BT438"/>
  <c r="BS438"/>
  <c r="BR438"/>
  <c r="BQ438"/>
  <c r="BP438"/>
  <c r="BO438"/>
  <c r="BN438"/>
  <c r="BM438"/>
  <c r="BL438"/>
  <c r="BK438"/>
  <c r="BJ438"/>
  <c r="BI438"/>
  <c r="BH438"/>
  <c r="BG438"/>
  <c r="BF438"/>
  <c r="BE438"/>
  <c r="BD438"/>
  <c r="BV437"/>
  <c r="BU437"/>
  <c r="BT437"/>
  <c r="BS437"/>
  <c r="BR437"/>
  <c r="BQ437"/>
  <c r="BP437"/>
  <c r="BO437"/>
  <c r="BN437"/>
  <c r="BM437"/>
  <c r="BL437"/>
  <c r="BK437"/>
  <c r="BJ437"/>
  <c r="BI437"/>
  <c r="BH437"/>
  <c r="BG437"/>
  <c r="BF437"/>
  <c r="BE437"/>
  <c r="BD437"/>
  <c r="BC438"/>
  <c r="BC439"/>
  <c r="BC440"/>
  <c r="BC441"/>
  <c r="BC442"/>
  <c r="BC443"/>
  <c r="BC444"/>
  <c r="BC437"/>
  <c r="BD15"/>
  <c r="BE15"/>
  <c r="BF15"/>
  <c r="BG15"/>
  <c r="BH15"/>
  <c r="BI15"/>
  <c r="BJ15"/>
  <c r="BK15"/>
  <c r="BL15"/>
  <c r="BM15"/>
  <c r="BN15"/>
  <c r="BO15"/>
  <c r="BP15"/>
  <c r="BQ15"/>
  <c r="BR15"/>
  <c r="BS15"/>
  <c r="BT15"/>
  <c r="BU15"/>
  <c r="BV15"/>
  <c r="BD16"/>
  <c r="BE16"/>
  <c r="BF16"/>
  <c r="BG16"/>
  <c r="BH16"/>
  <c r="BI16"/>
  <c r="BJ16"/>
  <c r="BK16"/>
  <c r="BL16"/>
  <c r="BM16"/>
  <c r="BN16"/>
  <c r="BO16"/>
  <c r="BP16"/>
  <c r="BQ16"/>
  <c r="BR16"/>
  <c r="BS16"/>
  <c r="BT16"/>
  <c r="BU16"/>
  <c r="BV16"/>
  <c r="BC16"/>
  <c r="BC15"/>
  <c r="AZ16"/>
  <c r="AZ437"/>
  <c r="AZ438"/>
  <c r="AZ439"/>
  <c r="AZ440"/>
  <c r="AZ441"/>
  <c r="AZ442"/>
  <c r="AZ443"/>
  <c r="AZ444"/>
  <c r="AZ15"/>
  <c r="AY16"/>
  <c r="AY437"/>
  <c r="AY438"/>
  <c r="AY439"/>
  <c r="AY440"/>
  <c r="AY441"/>
  <c r="AY442"/>
  <c r="AY443"/>
  <c r="AY444"/>
  <c r="AY15"/>
  <c r="AX16"/>
  <c r="AX437"/>
  <c r="AX438"/>
  <c r="AX439"/>
  <c r="AX440"/>
  <c r="AX441"/>
  <c r="AX442"/>
  <c r="AX443"/>
  <c r="AX444"/>
  <c r="AX15"/>
  <c r="AW16"/>
  <c r="AW437"/>
  <c r="AW438"/>
  <c r="AW439"/>
  <c r="AW440"/>
  <c r="AW441"/>
  <c r="AW442"/>
  <c r="AW443"/>
  <c r="AW444"/>
  <c r="AW15"/>
  <c r="AV16"/>
  <c r="AV437"/>
  <c r="AV438"/>
  <c r="AV439"/>
  <c r="AV440"/>
  <c r="AV441"/>
  <c r="AV442"/>
  <c r="AV443"/>
  <c r="AV444"/>
  <c r="AV15"/>
  <c r="V15"/>
  <c r="D10" i="2"/>
  <c r="D12" s="1"/>
  <c r="G468" i="1"/>
  <c r="G459"/>
  <c r="N17" i="2"/>
  <c r="K17"/>
  <c r="J17"/>
  <c r="I17"/>
  <c r="H17"/>
  <c r="G17"/>
  <c r="F27"/>
  <c r="G27"/>
  <c r="H27"/>
  <c r="I27"/>
  <c r="J27"/>
  <c r="K27"/>
  <c r="N27"/>
  <c r="F29"/>
  <c r="G29"/>
  <c r="H29"/>
  <c r="I29"/>
  <c r="J29"/>
  <c r="K29"/>
  <c r="N29"/>
  <c r="O54"/>
  <c r="N53"/>
  <c r="K53"/>
  <c r="J53"/>
  <c r="I53"/>
  <c r="H53"/>
  <c r="G53"/>
  <c r="F53"/>
  <c r="E53"/>
  <c r="O52"/>
  <c r="N51"/>
  <c r="K51"/>
  <c r="J51"/>
  <c r="I51"/>
  <c r="H51"/>
  <c r="G51"/>
  <c r="F51"/>
  <c r="E51"/>
  <c r="O50"/>
  <c r="N49"/>
  <c r="K49"/>
  <c r="J49"/>
  <c r="I49"/>
  <c r="H49"/>
  <c r="G49"/>
  <c r="F49"/>
  <c r="E49"/>
  <c r="O48"/>
  <c r="N47"/>
  <c r="K47"/>
  <c r="J47"/>
  <c r="I47"/>
  <c r="H47"/>
  <c r="G47"/>
  <c r="F47"/>
  <c r="E47"/>
  <c r="O46"/>
  <c r="N45"/>
  <c r="K45"/>
  <c r="J45"/>
  <c r="I45"/>
  <c r="H45"/>
  <c r="G45"/>
  <c r="F45"/>
  <c r="E45"/>
  <c r="O44"/>
  <c r="N43"/>
  <c r="K43"/>
  <c r="J43"/>
  <c r="I43"/>
  <c r="H43"/>
  <c r="G43"/>
  <c r="F43"/>
  <c r="E43"/>
  <c r="O42"/>
  <c r="N41"/>
  <c r="K41"/>
  <c r="J41"/>
  <c r="I41"/>
  <c r="H41"/>
  <c r="G41"/>
  <c r="F41"/>
  <c r="E41"/>
  <c r="O38"/>
  <c r="N37"/>
  <c r="K37"/>
  <c r="J37"/>
  <c r="I37"/>
  <c r="H37"/>
  <c r="G37"/>
  <c r="F37"/>
  <c r="E37"/>
  <c r="O36"/>
  <c r="N35"/>
  <c r="K35"/>
  <c r="J35"/>
  <c r="I35"/>
  <c r="H35"/>
  <c r="G35"/>
  <c r="F35"/>
  <c r="E35"/>
  <c r="O34"/>
  <c r="N33"/>
  <c r="K33"/>
  <c r="J33"/>
  <c r="I33"/>
  <c r="H33"/>
  <c r="G33"/>
  <c r="F33"/>
  <c r="E33"/>
  <c r="O32"/>
  <c r="N31"/>
  <c r="K31"/>
  <c r="J31"/>
  <c r="I31"/>
  <c r="H31"/>
  <c r="G31"/>
  <c r="F31"/>
  <c r="E31"/>
  <c r="O30"/>
  <c r="E29"/>
  <c r="O28"/>
  <c r="E27"/>
  <c r="O26"/>
  <c r="N25"/>
  <c r="K25"/>
  <c r="J25"/>
  <c r="I25"/>
  <c r="H25"/>
  <c r="G25"/>
  <c r="F25"/>
  <c r="E25"/>
  <c r="O24"/>
  <c r="N23"/>
  <c r="K23"/>
  <c r="J23"/>
  <c r="I23"/>
  <c r="H23"/>
  <c r="G23"/>
  <c r="F23"/>
  <c r="E23"/>
  <c r="O22"/>
  <c r="N21"/>
  <c r="K21"/>
  <c r="J21"/>
  <c r="I21"/>
  <c r="H21"/>
  <c r="G21"/>
  <c r="F21"/>
  <c r="E21"/>
  <c r="O20"/>
  <c r="N16"/>
  <c r="K16"/>
  <c r="J16"/>
  <c r="I16"/>
  <c r="E14"/>
  <c r="F14" s="1"/>
  <c r="G14" s="1"/>
  <c r="H14" s="1"/>
  <c r="I14" s="1"/>
  <c r="J14" s="1"/>
  <c r="K14" s="1"/>
  <c r="N14" s="1"/>
  <c r="G464" i="1"/>
  <c r="G455"/>
  <c r="BB444"/>
  <c r="BA444" s="1"/>
  <c r="AU444"/>
  <c r="Z444"/>
  <c r="R444"/>
  <c r="BX444" s="1"/>
  <c r="Q444"/>
  <c r="Y444" s="1"/>
  <c r="O444"/>
  <c r="CB444" s="1"/>
  <c r="M444"/>
  <c r="CA444" s="1"/>
  <c r="K444"/>
  <c r="BZ444" s="1"/>
  <c r="I444"/>
  <c r="U444" s="1"/>
  <c r="G444"/>
  <c r="T444" s="1"/>
  <c r="BB443"/>
  <c r="BA443" s="1"/>
  <c r="AU443"/>
  <c r="Z443"/>
  <c r="R443"/>
  <c r="BX443" s="1"/>
  <c r="Q443"/>
  <c r="Y443" s="1"/>
  <c r="O443"/>
  <c r="CB443" s="1"/>
  <c r="M443"/>
  <c r="CA443" s="1"/>
  <c r="K443"/>
  <c r="BZ443" s="1"/>
  <c r="I443"/>
  <c r="U443" s="1"/>
  <c r="G443"/>
  <c r="T443" s="1"/>
  <c r="BB442"/>
  <c r="BA442" s="1"/>
  <c r="AU442"/>
  <c r="Z442"/>
  <c r="R442"/>
  <c r="BX442" s="1"/>
  <c r="Q442"/>
  <c r="Y442" s="1"/>
  <c r="O442"/>
  <c r="CB442" s="1"/>
  <c r="M442"/>
  <c r="CA442" s="1"/>
  <c r="K442"/>
  <c r="BZ442" s="1"/>
  <c r="I442"/>
  <c r="U442" s="1"/>
  <c r="G442"/>
  <c r="T442" s="1"/>
  <c r="BB441"/>
  <c r="BA441" s="1"/>
  <c r="AU441"/>
  <c r="Z441"/>
  <c r="R441"/>
  <c r="S441" s="1"/>
  <c r="Q441"/>
  <c r="Y441" s="1"/>
  <c r="O441"/>
  <c r="CB441" s="1"/>
  <c r="M441"/>
  <c r="CA441" s="1"/>
  <c r="K441"/>
  <c r="BZ441" s="1"/>
  <c r="I441"/>
  <c r="U441" s="1"/>
  <c r="G441"/>
  <c r="T441" s="1"/>
  <c r="BB440"/>
  <c r="BA440" s="1"/>
  <c r="AU440"/>
  <c r="Z440"/>
  <c r="R440"/>
  <c r="S440" s="1"/>
  <c r="Q440"/>
  <c r="Y440" s="1"/>
  <c r="O440"/>
  <c r="CB440" s="1"/>
  <c r="M440"/>
  <c r="CA440" s="1"/>
  <c r="K440"/>
  <c r="BZ440" s="1"/>
  <c r="I440"/>
  <c r="U440" s="1"/>
  <c r="G440"/>
  <c r="T440" s="1"/>
  <c r="BB439"/>
  <c r="BA439" s="1"/>
  <c r="AU439"/>
  <c r="Z439"/>
  <c r="R439"/>
  <c r="BX439" s="1"/>
  <c r="Q439"/>
  <c r="Y439" s="1"/>
  <c r="O439"/>
  <c r="CB439" s="1"/>
  <c r="M439"/>
  <c r="CA439" s="1"/>
  <c r="K439"/>
  <c r="BZ439" s="1"/>
  <c r="I439"/>
  <c r="U439" s="1"/>
  <c r="G439"/>
  <c r="T439" s="1"/>
  <c r="BB438"/>
  <c r="BA438" s="1"/>
  <c r="AU438"/>
  <c r="Z438"/>
  <c r="R438"/>
  <c r="S438" s="1"/>
  <c r="Q438"/>
  <c r="Y438" s="1"/>
  <c r="O438"/>
  <c r="CB438" s="1"/>
  <c r="M438"/>
  <c r="CA438" s="1"/>
  <c r="K438"/>
  <c r="BZ438" s="1"/>
  <c r="I438"/>
  <c r="U438" s="1"/>
  <c r="G438"/>
  <c r="T438" s="1"/>
  <c r="BB437"/>
  <c r="BA437" s="1"/>
  <c r="AU437"/>
  <c r="Z437"/>
  <c r="R437"/>
  <c r="BX437" s="1"/>
  <c r="Q437"/>
  <c r="Y437" s="1"/>
  <c r="O437"/>
  <c r="X437" s="1"/>
  <c r="M437"/>
  <c r="CA437" s="1"/>
  <c r="K437"/>
  <c r="BZ437" s="1"/>
  <c r="I437"/>
  <c r="U437" s="1"/>
  <c r="G437"/>
  <c r="CC436"/>
  <c r="CB436"/>
  <c r="CA436"/>
  <c r="BZ436"/>
  <c r="BY436"/>
  <c r="R16"/>
  <c r="BX16" s="1"/>
  <c r="Q16"/>
  <c r="CC16" s="1"/>
  <c r="O16"/>
  <c r="CB16" s="1"/>
  <c r="M16"/>
  <c r="CA16" s="1"/>
  <c r="K16"/>
  <c r="BZ16" s="1"/>
  <c r="I16"/>
  <c r="BY16" s="1"/>
  <c r="G16"/>
  <c r="G14" s="1"/>
  <c r="G445" s="1"/>
  <c r="Q15"/>
  <c r="CC15" s="1"/>
  <c r="O15"/>
  <c r="CB15" s="1"/>
  <c r="M15"/>
  <c r="K15"/>
  <c r="I15"/>
  <c r="G15"/>
  <c r="BA14"/>
  <c r="CC13"/>
  <c r="CB13"/>
  <c r="CA13"/>
  <c r="BZ13"/>
  <c r="BY13"/>
  <c r="BV13"/>
  <c r="BU13"/>
  <c r="BT13"/>
  <c r="BS13"/>
  <c r="BR13"/>
  <c r="BQ13"/>
  <c r="BP13"/>
  <c r="BO13"/>
  <c r="BN13"/>
  <c r="BM13"/>
  <c r="BL13"/>
  <c r="BK13"/>
  <c r="BJ13"/>
  <c r="BI13"/>
  <c r="BH13"/>
  <c r="BG13"/>
  <c r="BF13"/>
  <c r="BE13"/>
  <c r="BD13"/>
  <c r="BC13"/>
  <c r="BV12"/>
  <c r="BU12"/>
  <c r="BT12"/>
  <c r="BS12"/>
  <c r="BR12"/>
  <c r="BQ12"/>
  <c r="BP12"/>
  <c r="BO12"/>
  <c r="BN12"/>
  <c r="BM12"/>
  <c r="BL12"/>
  <c r="BK12"/>
  <c r="BJ12"/>
  <c r="BI12"/>
  <c r="BH12"/>
  <c r="BG12"/>
  <c r="BF12"/>
  <c r="BE12"/>
  <c r="BD12"/>
  <c r="BC12"/>
  <c r="E8" i="2" l="1"/>
  <c r="E12" s="1"/>
  <c r="W441" i="1"/>
  <c r="W437"/>
  <c r="BZ84"/>
  <c r="W284"/>
  <c r="CA284"/>
  <c r="X277"/>
  <c r="CB277"/>
  <c r="W268"/>
  <c r="CA268"/>
  <c r="X257"/>
  <c r="CB257"/>
  <c r="X243"/>
  <c r="CB243"/>
  <c r="CC235"/>
  <c r="Y235"/>
  <c r="CC233"/>
  <c r="Y233"/>
  <c r="BY233"/>
  <c r="U233"/>
  <c r="CC232"/>
  <c r="Y232"/>
  <c r="W225"/>
  <c r="CA225"/>
  <c r="CC224"/>
  <c r="Y224"/>
  <c r="CC208"/>
  <c r="Y208"/>
  <c r="BY208"/>
  <c r="U208"/>
  <c r="S149"/>
  <c r="BX149"/>
  <c r="S146"/>
  <c r="BX146"/>
  <c r="S141"/>
  <c r="BX141"/>
  <c r="S138"/>
  <c r="BX138"/>
  <c r="S133"/>
  <c r="BX133"/>
  <c r="S130"/>
  <c r="BX130"/>
  <c r="S125"/>
  <c r="BX125"/>
  <c r="S122"/>
  <c r="BX122"/>
  <c r="S117"/>
  <c r="BX117"/>
  <c r="BX114"/>
  <c r="S109"/>
  <c r="BX109"/>
  <c r="S106"/>
  <c r="BX106"/>
  <c r="W75"/>
  <c r="CA75"/>
  <c r="CD318"/>
  <c r="CF318" s="1"/>
  <c r="CD314"/>
  <c r="CD310"/>
  <c r="CF310" s="1"/>
  <c r="CD306"/>
  <c r="U295"/>
  <c r="U287"/>
  <c r="Y279"/>
  <c r="CA235"/>
  <c r="CA224"/>
  <c r="CE215"/>
  <c r="X99"/>
  <c r="W272"/>
  <c r="CA272"/>
  <c r="X269"/>
  <c r="CB269"/>
  <c r="W260"/>
  <c r="CA260"/>
  <c r="X249"/>
  <c r="CB249"/>
  <c r="CC242"/>
  <c r="Y242"/>
  <c r="W194"/>
  <c r="CA194"/>
  <c r="CC174"/>
  <c r="Y174"/>
  <c r="BY174"/>
  <c r="U174"/>
  <c r="CC170"/>
  <c r="Y170"/>
  <c r="BY170"/>
  <c r="U170"/>
  <c r="CC166"/>
  <c r="Y166"/>
  <c r="BY166"/>
  <c r="U166"/>
  <c r="CC162"/>
  <c r="Y162"/>
  <c r="BY162"/>
  <c r="U162"/>
  <c r="CC158"/>
  <c r="Y158"/>
  <c r="BY158"/>
  <c r="U158"/>
  <c r="CC155"/>
  <c r="Y155"/>
  <c r="BY155"/>
  <c r="U155"/>
  <c r="X89"/>
  <c r="CB89"/>
  <c r="X80"/>
  <c r="CB80"/>
  <c r="X72"/>
  <c r="CB72"/>
  <c r="W435"/>
  <c r="W429"/>
  <c r="W425"/>
  <c r="W421"/>
  <c r="W417"/>
  <c r="W413"/>
  <c r="W409"/>
  <c r="W405"/>
  <c r="CB403"/>
  <c r="CB402"/>
  <c r="CB401"/>
  <c r="CB400"/>
  <c r="Y398"/>
  <c r="U398"/>
  <c r="Y396"/>
  <c r="U396"/>
  <c r="BX394"/>
  <c r="BX391"/>
  <c r="BX386"/>
  <c r="BX383"/>
  <c r="BX378"/>
  <c r="BX375"/>
  <c r="BX370"/>
  <c r="BX367"/>
  <c r="BX362"/>
  <c r="BX359"/>
  <c r="BX354"/>
  <c r="BX351"/>
  <c r="BX346"/>
  <c r="BX343"/>
  <c r="BX338"/>
  <c r="BX335"/>
  <c r="BX330"/>
  <c r="BX326"/>
  <c r="CA325"/>
  <c r="CB321"/>
  <c r="V321"/>
  <c r="CA319"/>
  <c r="CD319" s="1"/>
  <c r="CF319" s="1"/>
  <c r="CE318"/>
  <c r="CB317"/>
  <c r="V317"/>
  <c r="CA315"/>
  <c r="CD315" s="1"/>
  <c r="CF315" s="1"/>
  <c r="CE314"/>
  <c r="CB313"/>
  <c r="V313"/>
  <c r="CA311"/>
  <c r="CD311" s="1"/>
  <c r="CF311" s="1"/>
  <c r="CE310"/>
  <c r="CB309"/>
  <c r="V309"/>
  <c r="CA307"/>
  <c r="CD307" s="1"/>
  <c r="CF307" s="1"/>
  <c r="CE306"/>
  <c r="CB305"/>
  <c r="V305"/>
  <c r="CA303"/>
  <c r="CD303" s="1"/>
  <c r="CF303" s="1"/>
  <c r="V296"/>
  <c r="Y295"/>
  <c r="V288"/>
  <c r="Y287"/>
  <c r="CA280"/>
  <c r="X270"/>
  <c r="X250"/>
  <c r="CB244"/>
  <c r="CB209"/>
  <c r="CB205"/>
  <c r="CB193"/>
  <c r="X191"/>
  <c r="X189"/>
  <c r="X187"/>
  <c r="X185"/>
  <c r="X183"/>
  <c r="X181"/>
  <c r="X179"/>
  <c r="X177"/>
  <c r="X281"/>
  <c r="CB281"/>
  <c r="BY279"/>
  <c r="U279"/>
  <c r="X273"/>
  <c r="CB273"/>
  <c r="W264"/>
  <c r="CA264"/>
  <c r="X261"/>
  <c r="CB261"/>
  <c r="W252"/>
  <c r="CA252"/>
  <c r="X239"/>
  <c r="CB239"/>
  <c r="CA237"/>
  <c r="W237"/>
  <c r="V229"/>
  <c r="BZ229"/>
  <c r="CC225"/>
  <c r="Y225"/>
  <c r="BY225"/>
  <c r="U225"/>
  <c r="W220"/>
  <c r="CA220"/>
  <c r="X201"/>
  <c r="CB201"/>
  <c r="CA176"/>
  <c r="W176"/>
  <c r="S175"/>
  <c r="BX175"/>
  <c r="BZ175"/>
  <c r="V175"/>
  <c r="X173"/>
  <c r="CB173"/>
  <c r="CA172"/>
  <c r="W172"/>
  <c r="S171"/>
  <c r="BX171"/>
  <c r="BZ171"/>
  <c r="V171"/>
  <c r="X169"/>
  <c r="CB169"/>
  <c r="CA168"/>
  <c r="W168"/>
  <c r="BX167"/>
  <c r="BZ167"/>
  <c r="X165"/>
  <c r="CB165"/>
  <c r="CA164"/>
  <c r="W164"/>
  <c r="S163"/>
  <c r="BX163"/>
  <c r="BZ163"/>
  <c r="V163"/>
  <c r="X161"/>
  <c r="CB161"/>
  <c r="CA160"/>
  <c r="W160"/>
  <c r="S159"/>
  <c r="BX159"/>
  <c r="BZ159"/>
  <c r="V159"/>
  <c r="X157"/>
  <c r="CB157"/>
  <c r="CA156"/>
  <c r="W156"/>
  <c r="X154"/>
  <c r="CB154"/>
  <c r="W101"/>
  <c r="CA101"/>
  <c r="X91"/>
  <c r="CB91"/>
  <c r="W79"/>
  <c r="CA79"/>
  <c r="X444"/>
  <c r="V434"/>
  <c r="CB431"/>
  <c r="X430"/>
  <c r="V428"/>
  <c r="X426"/>
  <c r="V424"/>
  <c r="X422"/>
  <c r="V420"/>
  <c r="V416"/>
  <c r="V412"/>
  <c r="X410"/>
  <c r="V408"/>
  <c r="V404"/>
  <c r="V403"/>
  <c r="V401"/>
  <c r="CE100"/>
  <c r="W276"/>
  <c r="CA276"/>
  <c r="X265"/>
  <c r="CB265"/>
  <c r="W256"/>
  <c r="CA256"/>
  <c r="X253"/>
  <c r="CB253"/>
  <c r="CC231"/>
  <c r="Y231"/>
  <c r="V228"/>
  <c r="BZ228"/>
  <c r="CC221"/>
  <c r="Y221"/>
  <c r="BY221"/>
  <c r="U221"/>
  <c r="X195"/>
  <c r="CB195"/>
  <c r="X96"/>
  <c r="CB96"/>
  <c r="V83"/>
  <c r="BZ83"/>
  <c r="X76"/>
  <c r="CB76"/>
  <c r="K463"/>
  <c r="I454"/>
  <c r="V443"/>
  <c r="X443"/>
  <c r="CB435"/>
  <c r="V432"/>
  <c r="U431"/>
  <c r="X428"/>
  <c r="U427"/>
  <c r="X424"/>
  <c r="U423"/>
  <c r="X420"/>
  <c r="U419"/>
  <c r="X416"/>
  <c r="U415"/>
  <c r="X412"/>
  <c r="U411"/>
  <c r="X408"/>
  <c r="U407"/>
  <c r="X404"/>
  <c r="BX400"/>
  <c r="V400"/>
  <c r="CA398"/>
  <c r="W396"/>
  <c r="BX390"/>
  <c r="BX387"/>
  <c r="BX382"/>
  <c r="BX379"/>
  <c r="BX374"/>
  <c r="BX371"/>
  <c r="BX366"/>
  <c r="BX363"/>
  <c r="BX358"/>
  <c r="BX355"/>
  <c r="BX350"/>
  <c r="BX347"/>
  <c r="BX342"/>
  <c r="BX339"/>
  <c r="BX334"/>
  <c r="BX331"/>
  <c r="BX328"/>
  <c r="Y325"/>
  <c r="U325"/>
  <c r="V300"/>
  <c r="Y299"/>
  <c r="V292"/>
  <c r="Y291"/>
  <c r="X266"/>
  <c r="X254"/>
  <c r="CA245"/>
  <c r="V244"/>
  <c r="BZ243"/>
  <c r="Y237"/>
  <c r="CA218"/>
  <c r="BX199"/>
  <c r="V199"/>
  <c r="X192"/>
  <c r="X190"/>
  <c r="X188"/>
  <c r="X186"/>
  <c r="X184"/>
  <c r="X182"/>
  <c r="X180"/>
  <c r="X178"/>
  <c r="BX152"/>
  <c r="V152"/>
  <c r="V149"/>
  <c r="V146"/>
  <c r="X145"/>
  <c r="V141"/>
  <c r="V138"/>
  <c r="X137"/>
  <c r="V133"/>
  <c r="V130"/>
  <c r="X129"/>
  <c r="V125"/>
  <c r="V122"/>
  <c r="X121"/>
  <c r="V117"/>
  <c r="X113"/>
  <c r="V109"/>
  <c r="V106"/>
  <c r="X105"/>
  <c r="CE213"/>
  <c r="CE209"/>
  <c r="CE205"/>
  <c r="CE201"/>
  <c r="CE193"/>
  <c r="CD91"/>
  <c r="CB68"/>
  <c r="CB64"/>
  <c r="CB60"/>
  <c r="CB56"/>
  <c r="CB52"/>
  <c r="CB48"/>
  <c r="CB44"/>
  <c r="CB40"/>
  <c r="CA36"/>
  <c r="V35"/>
  <c r="W32"/>
  <c r="U31"/>
  <c r="Y30"/>
  <c r="X29"/>
  <c r="W28"/>
  <c r="Y26"/>
  <c r="X25"/>
  <c r="W24"/>
  <c r="U23"/>
  <c r="CA19"/>
  <c r="Y18"/>
  <c r="O18"/>
  <c r="X18" s="1"/>
  <c r="U213"/>
  <c r="U202"/>
  <c r="V196"/>
  <c r="BX150"/>
  <c r="BX145"/>
  <c r="BX142"/>
  <c r="BX137"/>
  <c r="BX134"/>
  <c r="BX129"/>
  <c r="BX126"/>
  <c r="BX121"/>
  <c r="BX118"/>
  <c r="BX113"/>
  <c r="BX110"/>
  <c r="BX105"/>
  <c r="U96"/>
  <c r="V91"/>
  <c r="V89"/>
  <c r="X82"/>
  <c r="V80"/>
  <c r="X78"/>
  <c r="W77"/>
  <c r="V76"/>
  <c r="X74"/>
  <c r="V72"/>
  <c r="CA71"/>
  <c r="X70"/>
  <c r="W69"/>
  <c r="V68"/>
  <c r="CA67"/>
  <c r="X66"/>
  <c r="W65"/>
  <c r="V64"/>
  <c r="CA63"/>
  <c r="X62"/>
  <c r="W61"/>
  <c r="CA59"/>
  <c r="X58"/>
  <c r="W57"/>
  <c r="V56"/>
  <c r="CA55"/>
  <c r="X54"/>
  <c r="W53"/>
  <c r="V52"/>
  <c r="CA51"/>
  <c r="X50"/>
  <c r="W49"/>
  <c r="V48"/>
  <c r="CA47"/>
  <c r="X46"/>
  <c r="W45"/>
  <c r="V44"/>
  <c r="CA43"/>
  <c r="X42"/>
  <c r="W41"/>
  <c r="V40"/>
  <c r="CA39"/>
  <c r="CE39" s="1"/>
  <c r="X38"/>
  <c r="CB36"/>
  <c r="U34"/>
  <c r="V31"/>
  <c r="V23"/>
  <c r="U271"/>
  <c r="U263"/>
  <c r="U255"/>
  <c r="BZ238"/>
  <c r="BZ235"/>
  <c r="CA230"/>
  <c r="CA227"/>
  <c r="BX201"/>
  <c r="V201"/>
  <c r="CE199"/>
  <c r="BX195"/>
  <c r="V195"/>
  <c r="Y176"/>
  <c r="U176"/>
  <c r="W174"/>
  <c r="BX173"/>
  <c r="V173"/>
  <c r="Y172"/>
  <c r="U172"/>
  <c r="W170"/>
  <c r="BX169"/>
  <c r="V169"/>
  <c r="Y168"/>
  <c r="U168"/>
  <c r="W166"/>
  <c r="BX165"/>
  <c r="V165"/>
  <c r="Y164"/>
  <c r="U164"/>
  <c r="W162"/>
  <c r="BX161"/>
  <c r="V161"/>
  <c r="Y160"/>
  <c r="U160"/>
  <c r="W158"/>
  <c r="BX157"/>
  <c r="V157"/>
  <c r="Y156"/>
  <c r="U156"/>
  <c r="W155"/>
  <c r="BX154"/>
  <c r="V154"/>
  <c r="BZ99"/>
  <c r="CE90"/>
  <c r="CD89"/>
  <c r="Y34"/>
  <c r="V32"/>
  <c r="X30"/>
  <c r="W29"/>
  <c r="V28"/>
  <c r="X26"/>
  <c r="W25"/>
  <c r="X22"/>
  <c r="U18"/>
  <c r="M18"/>
  <c r="CE325"/>
  <c r="V435"/>
  <c r="Y434"/>
  <c r="U434"/>
  <c r="V431"/>
  <c r="Y430"/>
  <c r="U430"/>
  <c r="V427"/>
  <c r="Y426"/>
  <c r="U426"/>
  <c r="V423"/>
  <c r="Y422"/>
  <c r="U422"/>
  <c r="V419"/>
  <c r="V415"/>
  <c r="V411"/>
  <c r="Y410"/>
  <c r="U410"/>
  <c r="V407"/>
  <c r="Y406"/>
  <c r="U406"/>
  <c r="CA403"/>
  <c r="CA402"/>
  <c r="CE402" s="1"/>
  <c r="CA401"/>
  <c r="BX325"/>
  <c r="U324"/>
  <c r="BZ323"/>
  <c r="CD323" s="1"/>
  <c r="BZ322"/>
  <c r="W322"/>
  <c r="Y320"/>
  <c r="Y316"/>
  <c r="Y312"/>
  <c r="Y308"/>
  <c r="Y304"/>
  <c r="U302"/>
  <c r="CB300"/>
  <c r="CA299"/>
  <c r="V299"/>
  <c r="Y298"/>
  <c r="U298"/>
  <c r="CB296"/>
  <c r="CA295"/>
  <c r="V295"/>
  <c r="Y294"/>
  <c r="U294"/>
  <c r="CB292"/>
  <c r="CA291"/>
  <c r="V291"/>
  <c r="Y290"/>
  <c r="U290"/>
  <c r="CB288"/>
  <c r="CA287"/>
  <c r="V287"/>
  <c r="Y286"/>
  <c r="U286"/>
  <c r="CB284"/>
  <c r="CA283"/>
  <c r="V283"/>
  <c r="Y282"/>
  <c r="U282"/>
  <c r="CB280"/>
  <c r="CA279"/>
  <c r="V279"/>
  <c r="Y278"/>
  <c r="U278"/>
  <c r="CB276"/>
  <c r="CA275"/>
  <c r="V275"/>
  <c r="Y274"/>
  <c r="U274"/>
  <c r="CB272"/>
  <c r="CA271"/>
  <c r="V271"/>
  <c r="Y270"/>
  <c r="U270"/>
  <c r="CB268"/>
  <c r="CA267"/>
  <c r="V267"/>
  <c r="Y266"/>
  <c r="U266"/>
  <c r="CB264"/>
  <c r="CA263"/>
  <c r="V263"/>
  <c r="Y262"/>
  <c r="U262"/>
  <c r="CB260"/>
  <c r="CA259"/>
  <c r="V259"/>
  <c r="Y258"/>
  <c r="U258"/>
  <c r="CB256"/>
  <c r="CA255"/>
  <c r="V255"/>
  <c r="Y254"/>
  <c r="U254"/>
  <c r="CB252"/>
  <c r="CA251"/>
  <c r="V251"/>
  <c r="Y250"/>
  <c r="U250"/>
  <c r="CB248"/>
  <c r="CB247"/>
  <c r="CB246"/>
  <c r="CB245"/>
  <c r="U244"/>
  <c r="U242"/>
  <c r="U240"/>
  <c r="U239"/>
  <c r="X237"/>
  <c r="CA236"/>
  <c r="X236"/>
  <c r="BZ234"/>
  <c r="U232"/>
  <c r="U231"/>
  <c r="X229"/>
  <c r="CA228"/>
  <c r="X228"/>
  <c r="BZ226"/>
  <c r="CE86"/>
  <c r="CE84"/>
  <c r="W243"/>
  <c r="CA243"/>
  <c r="CA241"/>
  <c r="CC234"/>
  <c r="Y234"/>
  <c r="BY234"/>
  <c r="U234"/>
  <c r="CC226"/>
  <c r="Y226"/>
  <c r="BY226"/>
  <c r="U226"/>
  <c r="CC220"/>
  <c r="Y220"/>
  <c r="BY220"/>
  <c r="U220"/>
  <c r="V18"/>
  <c r="BZ18"/>
  <c r="CA434"/>
  <c r="CA430"/>
  <c r="CB427"/>
  <c r="CA426"/>
  <c r="CB423"/>
  <c r="CA422"/>
  <c r="CB419"/>
  <c r="CA418"/>
  <c r="CB415"/>
  <c r="CA414"/>
  <c r="CB411"/>
  <c r="CA410"/>
  <c r="CB407"/>
  <c r="CA406"/>
  <c r="CD329"/>
  <c r="CD328"/>
  <c r="CD327"/>
  <c r="CD326"/>
  <c r="BZ324"/>
  <c r="CD324" s="1"/>
  <c r="W324"/>
  <c r="X322"/>
  <c r="CD321"/>
  <c r="U320"/>
  <c r="CD317"/>
  <c r="U316"/>
  <c r="CD313"/>
  <c r="U312"/>
  <c r="CD309"/>
  <c r="U308"/>
  <c r="CD305"/>
  <c r="U304"/>
  <c r="BZ302"/>
  <c r="CE302" s="1"/>
  <c r="W302"/>
  <c r="Y301"/>
  <c r="U301"/>
  <c r="CB299"/>
  <c r="CE299" s="1"/>
  <c r="CA298"/>
  <c r="CE298" s="1"/>
  <c r="V298"/>
  <c r="Y297"/>
  <c r="U297"/>
  <c r="CB295"/>
  <c r="CA294"/>
  <c r="V294"/>
  <c r="Y293"/>
  <c r="U293"/>
  <c r="CB291"/>
  <c r="CA290"/>
  <c r="V290"/>
  <c r="Y289"/>
  <c r="U289"/>
  <c r="CB287"/>
  <c r="CA286"/>
  <c r="V286"/>
  <c r="Y285"/>
  <c r="U285"/>
  <c r="CB283"/>
  <c r="CA282"/>
  <c r="V282"/>
  <c r="Y281"/>
  <c r="U281"/>
  <c r="CB279"/>
  <c r="CA278"/>
  <c r="V278"/>
  <c r="Y277"/>
  <c r="U277"/>
  <c r="CB275"/>
  <c r="CA274"/>
  <c r="V274"/>
  <c r="Y273"/>
  <c r="U273"/>
  <c r="CB271"/>
  <c r="CA270"/>
  <c r="V270"/>
  <c r="Y269"/>
  <c r="U269"/>
  <c r="CB267"/>
  <c r="CA266"/>
  <c r="V266"/>
  <c r="Y265"/>
  <c r="U265"/>
  <c r="CB263"/>
  <c r="CA262"/>
  <c r="V262"/>
  <c r="Y261"/>
  <c r="U261"/>
  <c r="CB259"/>
  <c r="CA258"/>
  <c r="V258"/>
  <c r="Y257"/>
  <c r="U257"/>
  <c r="CB255"/>
  <c r="CA254"/>
  <c r="V254"/>
  <c r="Y253"/>
  <c r="U253"/>
  <c r="CB251"/>
  <c r="CA250"/>
  <c r="V250"/>
  <c r="Y249"/>
  <c r="U249"/>
  <c r="Y248"/>
  <c r="U248"/>
  <c r="Y247"/>
  <c r="U247"/>
  <c r="Y246"/>
  <c r="U246"/>
  <c r="Y245"/>
  <c r="Y243"/>
  <c r="BZ239"/>
  <c r="Y236"/>
  <c r="CB235"/>
  <c r="CA234"/>
  <c r="BZ233"/>
  <c r="W233"/>
  <c r="BZ231"/>
  <c r="Y228"/>
  <c r="CB227"/>
  <c r="CA226"/>
  <c r="BZ225"/>
  <c r="U224"/>
  <c r="CA221"/>
  <c r="BZ219"/>
  <c r="CC223"/>
  <c r="Y223"/>
  <c r="BY223"/>
  <c r="U223"/>
  <c r="M463"/>
  <c r="V433"/>
  <c r="Y432"/>
  <c r="U432"/>
  <c r="V429"/>
  <c r="Y428"/>
  <c r="U428"/>
  <c r="V425"/>
  <c r="Y424"/>
  <c r="U424"/>
  <c r="V421"/>
  <c r="Y420"/>
  <c r="U420"/>
  <c r="V417"/>
  <c r="Y416"/>
  <c r="U416"/>
  <c r="V413"/>
  <c r="Y412"/>
  <c r="U412"/>
  <c r="V409"/>
  <c r="Y408"/>
  <c r="U408"/>
  <c r="V405"/>
  <c r="Y404"/>
  <c r="U404"/>
  <c r="Y403"/>
  <c r="U403"/>
  <c r="Y401"/>
  <c r="U401"/>
  <c r="CE323"/>
  <c r="Y321"/>
  <c r="U321"/>
  <c r="BZ320"/>
  <c r="CD320" s="1"/>
  <c r="Y317"/>
  <c r="U317"/>
  <c r="BZ316"/>
  <c r="CD316" s="1"/>
  <c r="Y313"/>
  <c r="U313"/>
  <c r="BZ312"/>
  <c r="CD312" s="1"/>
  <c r="Y309"/>
  <c r="U309"/>
  <c r="BZ308"/>
  <c r="CD308" s="1"/>
  <c r="Y305"/>
  <c r="U305"/>
  <c r="BZ304"/>
  <c r="CD304" s="1"/>
  <c r="V301"/>
  <c r="CE301"/>
  <c r="Y300"/>
  <c r="U300"/>
  <c r="V297"/>
  <c r="Y296"/>
  <c r="U296"/>
  <c r="V293"/>
  <c r="Y292"/>
  <c r="U292"/>
  <c r="V289"/>
  <c r="Y288"/>
  <c r="U288"/>
  <c r="V285"/>
  <c r="Y284"/>
  <c r="U284"/>
  <c r="V281"/>
  <c r="Y280"/>
  <c r="U280"/>
  <c r="V277"/>
  <c r="Y276"/>
  <c r="U276"/>
  <c r="V273"/>
  <c r="Y272"/>
  <c r="U272"/>
  <c r="V269"/>
  <c r="Y268"/>
  <c r="U268"/>
  <c r="V265"/>
  <c r="Y264"/>
  <c r="U264"/>
  <c r="V261"/>
  <c r="Y260"/>
  <c r="U260"/>
  <c r="V257"/>
  <c r="Y256"/>
  <c r="U256"/>
  <c r="V253"/>
  <c r="Y252"/>
  <c r="U252"/>
  <c r="V249"/>
  <c r="BZ248"/>
  <c r="BZ247"/>
  <c r="BZ246"/>
  <c r="U245"/>
  <c r="U243"/>
  <c r="U236"/>
  <c r="CA232"/>
  <c r="U228"/>
  <c r="W244"/>
  <c r="CA244"/>
  <c r="W242"/>
  <c r="CA242"/>
  <c r="W240"/>
  <c r="CA240"/>
  <c r="CC238"/>
  <c r="Y238"/>
  <c r="BY238"/>
  <c r="U238"/>
  <c r="CC230"/>
  <c r="Y230"/>
  <c r="BY230"/>
  <c r="U230"/>
  <c r="CE321"/>
  <c r="CE319"/>
  <c r="CE317"/>
  <c r="CE315"/>
  <c r="CE313"/>
  <c r="CE311"/>
  <c r="CE309"/>
  <c r="CE307"/>
  <c r="CE305"/>
  <c r="CE303"/>
  <c r="CE300"/>
  <c r="CB224"/>
  <c r="CA222"/>
  <c r="V216"/>
  <c r="V214"/>
  <c r="V212"/>
  <c r="V210"/>
  <c r="CB208"/>
  <c r="CE208" s="1"/>
  <c r="Y206"/>
  <c r="U206"/>
  <c r="CA204"/>
  <c r="CE203"/>
  <c r="CB202"/>
  <c r="BX200"/>
  <c r="V200"/>
  <c r="CE198"/>
  <c r="Y196"/>
  <c r="U196"/>
  <c r="X102"/>
  <c r="CB101"/>
  <c r="CD101" s="1"/>
  <c r="X100"/>
  <c r="CA99"/>
  <c r="CD99" s="1"/>
  <c r="BZ98"/>
  <c r="W98"/>
  <c r="CA97"/>
  <c r="CD97" s="1"/>
  <c r="BZ96"/>
  <c r="W96"/>
  <c r="BZ95"/>
  <c r="CE95" s="1"/>
  <c r="U94"/>
  <c r="BZ93"/>
  <c r="CD93" s="1"/>
  <c r="U92"/>
  <c r="Y90"/>
  <c r="Y88"/>
  <c r="CB87"/>
  <c r="CE87" s="1"/>
  <c r="X86"/>
  <c r="CB85"/>
  <c r="CD85" s="1"/>
  <c r="CA83"/>
  <c r="CD83" s="1"/>
  <c r="BZ82"/>
  <c r="CE82" s="1"/>
  <c r="CB79"/>
  <c r="CA78"/>
  <c r="V78"/>
  <c r="Y77"/>
  <c r="U77"/>
  <c r="CB75"/>
  <c r="CE75" s="1"/>
  <c r="CA74"/>
  <c r="V74"/>
  <c r="CB71"/>
  <c r="CA70"/>
  <c r="V70"/>
  <c r="Y69"/>
  <c r="U69"/>
  <c r="CB67"/>
  <c r="CA66"/>
  <c r="V66"/>
  <c r="Y65"/>
  <c r="U65"/>
  <c r="CB63"/>
  <c r="CA62"/>
  <c r="V62"/>
  <c r="Y61"/>
  <c r="U61"/>
  <c r="CB59"/>
  <c r="CA58"/>
  <c r="V58"/>
  <c r="Y57"/>
  <c r="U57"/>
  <c r="CB55"/>
  <c r="CA54"/>
  <c r="V54"/>
  <c r="Y53"/>
  <c r="U53"/>
  <c r="CB51"/>
  <c r="CA50"/>
  <c r="V50"/>
  <c r="Y49"/>
  <c r="U49"/>
  <c r="CB47"/>
  <c r="CA46"/>
  <c r="V46"/>
  <c r="Y45"/>
  <c r="U45"/>
  <c r="CB43"/>
  <c r="CA42"/>
  <c r="V42"/>
  <c r="Y41"/>
  <c r="U41"/>
  <c r="CB39"/>
  <c r="CA38"/>
  <c r="V38"/>
  <c r="Y37"/>
  <c r="U37"/>
  <c r="CB35"/>
  <c r="CA34"/>
  <c r="V34"/>
  <c r="Y33"/>
  <c r="U33"/>
  <c r="CB31"/>
  <c r="CA30"/>
  <c r="V30"/>
  <c r="Y29"/>
  <c r="U29"/>
  <c r="CB27"/>
  <c r="CA26"/>
  <c r="V26"/>
  <c r="Y25"/>
  <c r="U25"/>
  <c r="CB23"/>
  <c r="CA22"/>
  <c r="V22"/>
  <c r="CB19"/>
  <c r="S18"/>
  <c r="CA17"/>
  <c r="CE204"/>
  <c r="Y102"/>
  <c r="Y100"/>
  <c r="CE99"/>
  <c r="X98"/>
  <c r="CE97"/>
  <c r="BZ94"/>
  <c r="CD94" s="1"/>
  <c r="BZ92"/>
  <c r="CD92" s="1"/>
  <c r="U90"/>
  <c r="U88"/>
  <c r="Y86"/>
  <c r="CE83"/>
  <c r="CA82"/>
  <c r="Y80"/>
  <c r="U80"/>
  <c r="V77"/>
  <c r="Y76"/>
  <c r="U76"/>
  <c r="Y72"/>
  <c r="U72"/>
  <c r="V69"/>
  <c r="Y68"/>
  <c r="U68"/>
  <c r="V65"/>
  <c r="Y64"/>
  <c r="U64"/>
  <c r="V61"/>
  <c r="V57"/>
  <c r="Y56"/>
  <c r="U56"/>
  <c r="V53"/>
  <c r="Y52"/>
  <c r="U52"/>
  <c r="V49"/>
  <c r="Y48"/>
  <c r="U48"/>
  <c r="V45"/>
  <c r="Y44"/>
  <c r="U44"/>
  <c r="V41"/>
  <c r="Y40"/>
  <c r="U40"/>
  <c r="CA37"/>
  <c r="V37"/>
  <c r="Y36"/>
  <c r="U36"/>
  <c r="CA33"/>
  <c r="V33"/>
  <c r="Y32"/>
  <c r="U32"/>
  <c r="V29"/>
  <c r="Y28"/>
  <c r="U28"/>
  <c r="V25"/>
  <c r="Y24"/>
  <c r="U24"/>
  <c r="CA21"/>
  <c r="V21"/>
  <c r="Y20"/>
  <c r="U20"/>
  <c r="CB18"/>
  <c r="CB17"/>
  <c r="Y222"/>
  <c r="U222"/>
  <c r="Y218"/>
  <c r="U218"/>
  <c r="CD217"/>
  <c r="CD215"/>
  <c r="CF215" s="1"/>
  <c r="CD213"/>
  <c r="CF213" s="1"/>
  <c r="CD211"/>
  <c r="CF211" s="1"/>
  <c r="BX208"/>
  <c r="V208"/>
  <c r="CA206"/>
  <c r="CE206" s="1"/>
  <c r="Y204"/>
  <c r="U204"/>
  <c r="BX202"/>
  <c r="V202"/>
  <c r="CB200"/>
  <c r="CE200" s="1"/>
  <c r="Y198"/>
  <c r="U198"/>
  <c r="CA196"/>
  <c r="CE195"/>
  <c r="CB194"/>
  <c r="CE194" s="1"/>
  <c r="U102"/>
  <c r="U100"/>
  <c r="CE93"/>
  <c r="CD90"/>
  <c r="CF90" s="1"/>
  <c r="BZ88"/>
  <c r="CD88" s="1"/>
  <c r="U86"/>
  <c r="Y219"/>
  <c r="U219"/>
  <c r="Y216"/>
  <c r="U216"/>
  <c r="Y214"/>
  <c r="U214"/>
  <c r="Y212"/>
  <c r="U212"/>
  <c r="Y210"/>
  <c r="U210"/>
  <c r="CA208"/>
  <c r="CE207"/>
  <c r="CB206"/>
  <c r="BX204"/>
  <c r="V204"/>
  <c r="CA202"/>
  <c r="CE202" s="1"/>
  <c r="Y200"/>
  <c r="U200"/>
  <c r="BX198"/>
  <c r="V198"/>
  <c r="CB196"/>
  <c r="CE196" s="1"/>
  <c r="Y194"/>
  <c r="U194"/>
  <c r="CD105"/>
  <c r="CD104"/>
  <c r="CD103"/>
  <c r="CD100"/>
  <c r="CF100" s="1"/>
  <c r="CE91"/>
  <c r="CE89"/>
  <c r="CD87"/>
  <c r="CD86"/>
  <c r="CF86" s="1"/>
  <c r="CD84"/>
  <c r="CE432"/>
  <c r="CD432"/>
  <c r="CE428"/>
  <c r="CD428"/>
  <c r="CE424"/>
  <c r="CD424"/>
  <c r="CE420"/>
  <c r="CD420"/>
  <c r="CE416"/>
  <c r="CD416"/>
  <c r="CE412"/>
  <c r="CD412"/>
  <c r="CE408"/>
  <c r="CD408"/>
  <c r="CE404"/>
  <c r="CD404"/>
  <c r="CE403"/>
  <c r="CD403"/>
  <c r="CE401"/>
  <c r="CD401"/>
  <c r="CE397"/>
  <c r="CD397"/>
  <c r="CE394"/>
  <c r="CD394"/>
  <c r="CE392"/>
  <c r="CD392"/>
  <c r="CE390"/>
  <c r="CD390"/>
  <c r="CE388"/>
  <c r="CD388"/>
  <c r="CE386"/>
  <c r="CD386"/>
  <c r="CE384"/>
  <c r="CD384"/>
  <c r="CE382"/>
  <c r="CD382"/>
  <c r="CE380"/>
  <c r="CD380"/>
  <c r="CE378"/>
  <c r="CD378"/>
  <c r="CE376"/>
  <c r="CD376"/>
  <c r="CE374"/>
  <c r="CD374"/>
  <c r="CE372"/>
  <c r="CD372"/>
  <c r="CE370"/>
  <c r="CD370"/>
  <c r="CE368"/>
  <c r="CD368"/>
  <c r="CE366"/>
  <c r="CD366"/>
  <c r="CE364"/>
  <c r="CD364"/>
  <c r="CE362"/>
  <c r="CD362"/>
  <c r="CE360"/>
  <c r="CD360"/>
  <c r="CE358"/>
  <c r="CD358"/>
  <c r="CE356"/>
  <c r="CD356"/>
  <c r="CE354"/>
  <c r="CD354"/>
  <c r="CE352"/>
  <c r="CD352"/>
  <c r="CE350"/>
  <c r="CD350"/>
  <c r="CE348"/>
  <c r="CD348"/>
  <c r="CE346"/>
  <c r="CD346"/>
  <c r="CE344"/>
  <c r="CD344"/>
  <c r="CE342"/>
  <c r="CD342"/>
  <c r="CE340"/>
  <c r="CD340"/>
  <c r="CE338"/>
  <c r="CD338"/>
  <c r="CE336"/>
  <c r="CD336"/>
  <c r="CE334"/>
  <c r="CD334"/>
  <c r="CE332"/>
  <c r="CD332"/>
  <c r="CE330"/>
  <c r="CD330"/>
  <c r="CE435"/>
  <c r="CD435"/>
  <c r="CE431"/>
  <c r="CD431"/>
  <c r="CE427"/>
  <c r="CD427"/>
  <c r="CE423"/>
  <c r="CD423"/>
  <c r="CE419"/>
  <c r="CD419"/>
  <c r="CE415"/>
  <c r="CD415"/>
  <c r="CE411"/>
  <c r="CD411"/>
  <c r="CE407"/>
  <c r="CD407"/>
  <c r="CE398"/>
  <c r="CD398"/>
  <c r="CE434"/>
  <c r="CD434"/>
  <c r="CE430"/>
  <c r="CD430"/>
  <c r="CE426"/>
  <c r="CD426"/>
  <c r="CE422"/>
  <c r="CD422"/>
  <c r="CE418"/>
  <c r="CD418"/>
  <c r="CE414"/>
  <c r="CD414"/>
  <c r="CE410"/>
  <c r="CD410"/>
  <c r="CE406"/>
  <c r="CD406"/>
  <c r="CE399"/>
  <c r="CD399"/>
  <c r="CE395"/>
  <c r="CD395"/>
  <c r="CE393"/>
  <c r="CD393"/>
  <c r="CE391"/>
  <c r="CD391"/>
  <c r="CE389"/>
  <c r="CD389"/>
  <c r="CE387"/>
  <c r="CD387"/>
  <c r="CE385"/>
  <c r="CD385"/>
  <c r="CE383"/>
  <c r="CD383"/>
  <c r="CE381"/>
  <c r="CD381"/>
  <c r="CE379"/>
  <c r="CD379"/>
  <c r="CE377"/>
  <c r="CD377"/>
  <c r="CE375"/>
  <c r="CD375"/>
  <c r="CE373"/>
  <c r="CD373"/>
  <c r="CE371"/>
  <c r="CD371"/>
  <c r="CE369"/>
  <c r="CD369"/>
  <c r="CE367"/>
  <c r="CD367"/>
  <c r="CE365"/>
  <c r="CD365"/>
  <c r="CE363"/>
  <c r="CD363"/>
  <c r="CE361"/>
  <c r="CD361"/>
  <c r="CE359"/>
  <c r="CD359"/>
  <c r="CE357"/>
  <c r="CD357"/>
  <c r="CE355"/>
  <c r="CD355"/>
  <c r="CE353"/>
  <c r="CD353"/>
  <c r="CE351"/>
  <c r="CD351"/>
  <c r="CE349"/>
  <c r="CD349"/>
  <c r="CE347"/>
  <c r="CD347"/>
  <c r="CE345"/>
  <c r="CD345"/>
  <c r="CE343"/>
  <c r="CD343"/>
  <c r="CE341"/>
  <c r="CD341"/>
  <c r="CE339"/>
  <c r="CD339"/>
  <c r="CE337"/>
  <c r="CD337"/>
  <c r="CE335"/>
  <c r="CD335"/>
  <c r="CE333"/>
  <c r="CD333"/>
  <c r="CE331"/>
  <c r="CD331"/>
  <c r="CE433"/>
  <c r="CD433"/>
  <c r="CE429"/>
  <c r="CD429"/>
  <c r="CE425"/>
  <c r="CD425"/>
  <c r="CE421"/>
  <c r="CD421"/>
  <c r="CE417"/>
  <c r="CD417"/>
  <c r="CE413"/>
  <c r="CD413"/>
  <c r="CE409"/>
  <c r="CD409"/>
  <c r="CE405"/>
  <c r="CD405"/>
  <c r="CE400"/>
  <c r="CD400"/>
  <c r="CE396"/>
  <c r="CD396"/>
  <c r="CE329"/>
  <c r="CF329" s="1"/>
  <c r="CE328"/>
  <c r="CF328" s="1"/>
  <c r="CE327"/>
  <c r="CF327" s="1"/>
  <c r="CE326"/>
  <c r="CF326" s="1"/>
  <c r="S322"/>
  <c r="BX322"/>
  <c r="S318"/>
  <c r="BX318"/>
  <c r="S314"/>
  <c r="BX314"/>
  <c r="S310"/>
  <c r="BX310"/>
  <c r="S306"/>
  <c r="BX306"/>
  <c r="S302"/>
  <c r="BX302"/>
  <c r="CE296"/>
  <c r="CD296"/>
  <c r="CE292"/>
  <c r="CD292"/>
  <c r="CE288"/>
  <c r="CD288"/>
  <c r="CE284"/>
  <c r="CD284"/>
  <c r="CE280"/>
  <c r="CD280"/>
  <c r="CE276"/>
  <c r="CD276"/>
  <c r="CE272"/>
  <c r="CD272"/>
  <c r="CE268"/>
  <c r="CD268"/>
  <c r="CE264"/>
  <c r="CD264"/>
  <c r="CE260"/>
  <c r="CD260"/>
  <c r="CE256"/>
  <c r="CD256"/>
  <c r="CE252"/>
  <c r="CD252"/>
  <c r="CE237"/>
  <c r="CD237"/>
  <c r="CE233"/>
  <c r="CD233"/>
  <c r="CE229"/>
  <c r="CD229"/>
  <c r="CE225"/>
  <c r="CD225"/>
  <c r="CE221"/>
  <c r="CD221"/>
  <c r="CD325"/>
  <c r="CF325" s="1"/>
  <c r="CD301"/>
  <c r="CF301" s="1"/>
  <c r="S321"/>
  <c r="BX321"/>
  <c r="S317"/>
  <c r="BX317"/>
  <c r="S313"/>
  <c r="BX313"/>
  <c r="S309"/>
  <c r="BX309"/>
  <c r="S305"/>
  <c r="BX305"/>
  <c r="CE295"/>
  <c r="CD295"/>
  <c r="CE291"/>
  <c r="CD291"/>
  <c r="CE287"/>
  <c r="CD287"/>
  <c r="CE283"/>
  <c r="CD283"/>
  <c r="CE279"/>
  <c r="CD279"/>
  <c r="CE275"/>
  <c r="CD275"/>
  <c r="CE271"/>
  <c r="CD271"/>
  <c r="CE267"/>
  <c r="CD267"/>
  <c r="CE263"/>
  <c r="CD263"/>
  <c r="CE259"/>
  <c r="CD259"/>
  <c r="CE255"/>
  <c r="CD255"/>
  <c r="CE251"/>
  <c r="CD251"/>
  <c r="CE238"/>
  <c r="CD238"/>
  <c r="CE234"/>
  <c r="CD234"/>
  <c r="CE230"/>
  <c r="CD230"/>
  <c r="CE226"/>
  <c r="CD226"/>
  <c r="CE222"/>
  <c r="CD222"/>
  <c r="CE218"/>
  <c r="CD218"/>
  <c r="Y323"/>
  <c r="U323"/>
  <c r="Y319"/>
  <c r="U319"/>
  <c r="Y315"/>
  <c r="U315"/>
  <c r="Y311"/>
  <c r="U311"/>
  <c r="Y307"/>
  <c r="U307"/>
  <c r="Y303"/>
  <c r="U303"/>
  <c r="CE217"/>
  <c r="CF217" s="1"/>
  <c r="S324"/>
  <c r="BX324"/>
  <c r="S320"/>
  <c r="BX320"/>
  <c r="S316"/>
  <c r="BX316"/>
  <c r="S312"/>
  <c r="BX312"/>
  <c r="S308"/>
  <c r="BX308"/>
  <c r="S304"/>
  <c r="BX304"/>
  <c r="CE294"/>
  <c r="CD294"/>
  <c r="CE290"/>
  <c r="CD290"/>
  <c r="CE286"/>
  <c r="CD286"/>
  <c r="CE282"/>
  <c r="CD282"/>
  <c r="CE278"/>
  <c r="CD278"/>
  <c r="CE274"/>
  <c r="CD274"/>
  <c r="CE270"/>
  <c r="CD270"/>
  <c r="CE266"/>
  <c r="CD266"/>
  <c r="CE262"/>
  <c r="CD262"/>
  <c r="CE258"/>
  <c r="CD258"/>
  <c r="CE254"/>
  <c r="CD254"/>
  <c r="CE250"/>
  <c r="CD250"/>
  <c r="CE239"/>
  <c r="CD239"/>
  <c r="CE235"/>
  <c r="CD235"/>
  <c r="CE231"/>
  <c r="CD231"/>
  <c r="CE227"/>
  <c r="CD227"/>
  <c r="CE223"/>
  <c r="CD223"/>
  <c r="CE219"/>
  <c r="CD219"/>
  <c r="BX435"/>
  <c r="BX434"/>
  <c r="BX433"/>
  <c r="BX432"/>
  <c r="BX431"/>
  <c r="BX430"/>
  <c r="BX429"/>
  <c r="BX428"/>
  <c r="BX427"/>
  <c r="BX426"/>
  <c r="BX425"/>
  <c r="BX424"/>
  <c r="BX423"/>
  <c r="BX422"/>
  <c r="BX421"/>
  <c r="BX420"/>
  <c r="BX419"/>
  <c r="BX418"/>
  <c r="BX417"/>
  <c r="BX416"/>
  <c r="BX415"/>
  <c r="BX414"/>
  <c r="BX413"/>
  <c r="BX412"/>
  <c r="BX411"/>
  <c r="BX410"/>
  <c r="BX409"/>
  <c r="BX408"/>
  <c r="BX407"/>
  <c r="BX406"/>
  <c r="BX405"/>
  <c r="BX404"/>
  <c r="CF323"/>
  <c r="CD300"/>
  <c r="CF300" s="1"/>
  <c r="CD299"/>
  <c r="CD298"/>
  <c r="CF298" s="1"/>
  <c r="S323"/>
  <c r="BX323"/>
  <c r="S319"/>
  <c r="BX319"/>
  <c r="S315"/>
  <c r="BX315"/>
  <c r="S311"/>
  <c r="BX311"/>
  <c r="S307"/>
  <c r="BX307"/>
  <c r="S303"/>
  <c r="BX303"/>
  <c r="S301"/>
  <c r="BX301"/>
  <c r="S300"/>
  <c r="BX300"/>
  <c r="S299"/>
  <c r="BX299"/>
  <c r="CE297"/>
  <c r="CD297"/>
  <c r="CE293"/>
  <c r="CD293"/>
  <c r="CE289"/>
  <c r="CD289"/>
  <c r="CE285"/>
  <c r="CD285"/>
  <c r="CE281"/>
  <c r="CD281"/>
  <c r="CE277"/>
  <c r="CD277"/>
  <c r="CE273"/>
  <c r="CD273"/>
  <c r="CE269"/>
  <c r="CD269"/>
  <c r="CE265"/>
  <c r="CD265"/>
  <c r="CE261"/>
  <c r="CD261"/>
  <c r="CE257"/>
  <c r="CD257"/>
  <c r="CE253"/>
  <c r="CD253"/>
  <c r="CE249"/>
  <c r="CD249"/>
  <c r="CF249" s="1"/>
  <c r="CE248"/>
  <c r="CD248"/>
  <c r="CE247"/>
  <c r="CD247"/>
  <c r="CF247" s="1"/>
  <c r="CE246"/>
  <c r="CD246"/>
  <c r="CE245"/>
  <c r="CD245"/>
  <c r="CF245" s="1"/>
  <c r="CE244"/>
  <c r="CD244"/>
  <c r="CE243"/>
  <c r="CD243"/>
  <c r="CF243" s="1"/>
  <c r="CE242"/>
  <c r="CD242"/>
  <c r="CF242" s="1"/>
  <c r="CE241"/>
  <c r="CD241"/>
  <c r="CE240"/>
  <c r="CD240"/>
  <c r="CF240" s="1"/>
  <c r="CE236"/>
  <c r="CD236"/>
  <c r="CF236" s="1"/>
  <c r="CE232"/>
  <c r="CD232"/>
  <c r="CF232" s="1"/>
  <c r="CE228"/>
  <c r="CD228"/>
  <c r="CF228" s="1"/>
  <c r="CE224"/>
  <c r="CD224"/>
  <c r="CF224" s="1"/>
  <c r="CE220"/>
  <c r="CD220"/>
  <c r="CF220" s="1"/>
  <c r="CE216"/>
  <c r="CD216"/>
  <c r="CF216" s="1"/>
  <c r="CE214"/>
  <c r="CD214"/>
  <c r="CF214" s="1"/>
  <c r="CE212"/>
  <c r="CD212"/>
  <c r="CF212" s="1"/>
  <c r="CE210"/>
  <c r="CD210"/>
  <c r="CF210" s="1"/>
  <c r="CD192"/>
  <c r="CE192"/>
  <c r="CD188"/>
  <c r="CE188"/>
  <c r="CD187"/>
  <c r="CE187"/>
  <c r="CD186"/>
  <c r="CE186"/>
  <c r="CD185"/>
  <c r="CF185" s="1"/>
  <c r="CE185"/>
  <c r="CD184"/>
  <c r="CE184"/>
  <c r="CD183"/>
  <c r="CF183" s="1"/>
  <c r="CE183"/>
  <c r="CD182"/>
  <c r="CE182"/>
  <c r="CD181"/>
  <c r="CF181" s="1"/>
  <c r="CE181"/>
  <c r="CD180"/>
  <c r="CE180"/>
  <c r="CD179"/>
  <c r="CF179" s="1"/>
  <c r="CE179"/>
  <c r="CD178"/>
  <c r="CE178"/>
  <c r="CD177"/>
  <c r="CF177" s="1"/>
  <c r="CE177"/>
  <c r="CD176"/>
  <c r="CE176"/>
  <c r="CD175"/>
  <c r="CF175" s="1"/>
  <c r="CE175"/>
  <c r="CD174"/>
  <c r="CF174" s="1"/>
  <c r="CE174"/>
  <c r="CD173"/>
  <c r="CF173" s="1"/>
  <c r="CE173"/>
  <c r="CD172"/>
  <c r="CF172" s="1"/>
  <c r="CE172"/>
  <c r="CD171"/>
  <c r="CF171" s="1"/>
  <c r="CE171"/>
  <c r="CD170"/>
  <c r="CF170" s="1"/>
  <c r="CE170"/>
  <c r="CD169"/>
  <c r="CF169" s="1"/>
  <c r="CE169"/>
  <c r="CD168"/>
  <c r="CF168" s="1"/>
  <c r="CE168"/>
  <c r="CD167"/>
  <c r="CE167"/>
  <c r="CD166"/>
  <c r="CF166" s="1"/>
  <c r="CE166"/>
  <c r="CD165"/>
  <c r="CF165" s="1"/>
  <c r="CE165"/>
  <c r="CD164"/>
  <c r="CF164" s="1"/>
  <c r="CE164"/>
  <c r="CD163"/>
  <c r="CF163" s="1"/>
  <c r="CE163"/>
  <c r="CD162"/>
  <c r="CF162" s="1"/>
  <c r="CE162"/>
  <c r="CD161"/>
  <c r="CF161" s="1"/>
  <c r="CE161"/>
  <c r="CD160"/>
  <c r="CF160" s="1"/>
  <c r="CE160"/>
  <c r="CD159"/>
  <c r="CF159" s="1"/>
  <c r="CE159"/>
  <c r="CD158"/>
  <c r="CF158" s="1"/>
  <c r="CE158"/>
  <c r="CD157"/>
  <c r="CF157" s="1"/>
  <c r="CE157"/>
  <c r="CD156"/>
  <c r="CF156" s="1"/>
  <c r="CE156"/>
  <c r="CD155"/>
  <c r="CF155" s="1"/>
  <c r="CE155"/>
  <c r="CD154"/>
  <c r="CF154" s="1"/>
  <c r="CE154"/>
  <c r="BX217"/>
  <c r="BX215"/>
  <c r="BX213"/>
  <c r="BX211"/>
  <c r="CD206"/>
  <c r="CD202"/>
  <c r="CD198"/>
  <c r="CF198" s="1"/>
  <c r="CD194"/>
  <c r="CF91"/>
  <c r="CD189"/>
  <c r="CE189"/>
  <c r="CD151"/>
  <c r="CE151"/>
  <c r="CD149"/>
  <c r="CE149"/>
  <c r="CD147"/>
  <c r="CE147"/>
  <c r="CD145"/>
  <c r="CE145"/>
  <c r="CD143"/>
  <c r="CE143"/>
  <c r="CD141"/>
  <c r="CE141"/>
  <c r="CD139"/>
  <c r="CE139"/>
  <c r="CD137"/>
  <c r="CE137"/>
  <c r="CD135"/>
  <c r="CE135"/>
  <c r="CD133"/>
  <c r="CE133"/>
  <c r="CD131"/>
  <c r="CE131"/>
  <c r="CD129"/>
  <c r="CE129"/>
  <c r="CD127"/>
  <c r="CE127"/>
  <c r="CD125"/>
  <c r="CE125"/>
  <c r="CD123"/>
  <c r="CE123"/>
  <c r="CD121"/>
  <c r="CE121"/>
  <c r="CD119"/>
  <c r="CE119"/>
  <c r="CD117"/>
  <c r="CE117"/>
  <c r="CD115"/>
  <c r="CE115"/>
  <c r="CD113"/>
  <c r="CE113"/>
  <c r="CD111"/>
  <c r="CE111"/>
  <c r="CD109"/>
  <c r="CE109"/>
  <c r="CD107"/>
  <c r="CE107"/>
  <c r="CD209"/>
  <c r="CF209" s="1"/>
  <c r="CD205"/>
  <c r="CF205" s="1"/>
  <c r="CD201"/>
  <c r="CF201" s="1"/>
  <c r="CD197"/>
  <c r="CF197" s="1"/>
  <c r="CD193"/>
  <c r="CF193" s="1"/>
  <c r="CD190"/>
  <c r="CE190"/>
  <c r="CD152"/>
  <c r="CE152"/>
  <c r="CE102"/>
  <c r="CD102"/>
  <c r="BX216"/>
  <c r="BX214"/>
  <c r="BX212"/>
  <c r="BX210"/>
  <c r="CD208"/>
  <c r="CF208" s="1"/>
  <c r="CD204"/>
  <c r="CF204" s="1"/>
  <c r="CD200"/>
  <c r="CF200" s="1"/>
  <c r="CD196"/>
  <c r="CF196" s="1"/>
  <c r="CD191"/>
  <c r="CE191"/>
  <c r="CD153"/>
  <c r="CE153"/>
  <c r="CD150"/>
  <c r="CE150"/>
  <c r="CD148"/>
  <c r="CE148"/>
  <c r="CD146"/>
  <c r="CE146"/>
  <c r="CD144"/>
  <c r="CE144"/>
  <c r="CD142"/>
  <c r="CE142"/>
  <c r="CD140"/>
  <c r="CE140"/>
  <c r="CD138"/>
  <c r="CE138"/>
  <c r="CD136"/>
  <c r="CE136"/>
  <c r="CD134"/>
  <c r="CE134"/>
  <c r="CD132"/>
  <c r="CE132"/>
  <c r="CD130"/>
  <c r="CE130"/>
  <c r="CD128"/>
  <c r="CE128"/>
  <c r="CD126"/>
  <c r="CE126"/>
  <c r="CD124"/>
  <c r="CE124"/>
  <c r="CD122"/>
  <c r="CE122"/>
  <c r="CD120"/>
  <c r="CE120"/>
  <c r="CD118"/>
  <c r="CE118"/>
  <c r="CD116"/>
  <c r="CE116"/>
  <c r="CD114"/>
  <c r="CE114"/>
  <c r="CD112"/>
  <c r="CE112"/>
  <c r="CD110"/>
  <c r="CE110"/>
  <c r="CD108"/>
  <c r="CE108"/>
  <c r="CD106"/>
  <c r="CE106"/>
  <c r="BX298"/>
  <c r="BX297"/>
  <c r="BX296"/>
  <c r="BX295"/>
  <c r="BX294"/>
  <c r="BX293"/>
  <c r="BX292"/>
  <c r="BX291"/>
  <c r="BX290"/>
  <c r="BX289"/>
  <c r="BX288"/>
  <c r="BX287"/>
  <c r="BX286"/>
  <c r="BX285"/>
  <c r="BX284"/>
  <c r="BX283"/>
  <c r="BX282"/>
  <c r="BX281"/>
  <c r="BX280"/>
  <c r="BX279"/>
  <c r="BX278"/>
  <c r="BX277"/>
  <c r="BX276"/>
  <c r="BX275"/>
  <c r="BX274"/>
  <c r="BX273"/>
  <c r="BX272"/>
  <c r="BX271"/>
  <c r="BX270"/>
  <c r="BX269"/>
  <c r="BX268"/>
  <c r="BX267"/>
  <c r="BX266"/>
  <c r="BX265"/>
  <c r="BX264"/>
  <c r="BX263"/>
  <c r="BX262"/>
  <c r="BX261"/>
  <c r="BX260"/>
  <c r="BX259"/>
  <c r="BX258"/>
  <c r="BX257"/>
  <c r="BX256"/>
  <c r="BX255"/>
  <c r="BX254"/>
  <c r="BX253"/>
  <c r="BX252"/>
  <c r="BX251"/>
  <c r="BX250"/>
  <c r="BX249"/>
  <c r="BX248"/>
  <c r="BX247"/>
  <c r="BX246"/>
  <c r="BX245"/>
  <c r="BX244"/>
  <c r="BX243"/>
  <c r="BX242"/>
  <c r="BX241"/>
  <c r="BX240"/>
  <c r="BX239"/>
  <c r="BX238"/>
  <c r="BX237"/>
  <c r="BX236"/>
  <c r="BX235"/>
  <c r="BX234"/>
  <c r="BX233"/>
  <c r="BX232"/>
  <c r="BX231"/>
  <c r="BX230"/>
  <c r="BX229"/>
  <c r="BX228"/>
  <c r="BX227"/>
  <c r="BX226"/>
  <c r="BX225"/>
  <c r="BX224"/>
  <c r="BX223"/>
  <c r="BX222"/>
  <c r="BX221"/>
  <c r="BX220"/>
  <c r="BX219"/>
  <c r="BX218"/>
  <c r="CD207"/>
  <c r="CF207" s="1"/>
  <c r="CD203"/>
  <c r="CF203" s="1"/>
  <c r="CD199"/>
  <c r="CF199" s="1"/>
  <c r="CD195"/>
  <c r="CF195" s="1"/>
  <c r="CE104"/>
  <c r="CF104" s="1"/>
  <c r="S99"/>
  <c r="BX99"/>
  <c r="S95"/>
  <c r="BX95"/>
  <c r="S91"/>
  <c r="BX91"/>
  <c r="S87"/>
  <c r="BX87"/>
  <c r="S83"/>
  <c r="BX83"/>
  <c r="CE72"/>
  <c r="CD72"/>
  <c r="CE68"/>
  <c r="CD68"/>
  <c r="CE64"/>
  <c r="CD64"/>
  <c r="CE60"/>
  <c r="CD60"/>
  <c r="CE56"/>
  <c r="CD56"/>
  <c r="CE52"/>
  <c r="CD52"/>
  <c r="CE48"/>
  <c r="CD48"/>
  <c r="CE44"/>
  <c r="CD44"/>
  <c r="CE40"/>
  <c r="CD40"/>
  <c r="CE36"/>
  <c r="CD36"/>
  <c r="CE32"/>
  <c r="CD32"/>
  <c r="CE28"/>
  <c r="CD28"/>
  <c r="CE24"/>
  <c r="CD24"/>
  <c r="CE20"/>
  <c r="CD20"/>
  <c r="CE105"/>
  <c r="CF105" s="1"/>
  <c r="CE103"/>
  <c r="V102"/>
  <c r="Y101"/>
  <c r="U101"/>
  <c r="Y97"/>
  <c r="U97"/>
  <c r="Y93"/>
  <c r="U93"/>
  <c r="Y89"/>
  <c r="U89"/>
  <c r="Y85"/>
  <c r="U85"/>
  <c r="S98"/>
  <c r="BX98"/>
  <c r="S94"/>
  <c r="BX94"/>
  <c r="S90"/>
  <c r="BX90"/>
  <c r="S86"/>
  <c r="BX86"/>
  <c r="CE71"/>
  <c r="CD71"/>
  <c r="CE67"/>
  <c r="CD67"/>
  <c r="CE63"/>
  <c r="CD63"/>
  <c r="CE59"/>
  <c r="CD59"/>
  <c r="CE55"/>
  <c r="CD55"/>
  <c r="CE51"/>
  <c r="CD51"/>
  <c r="CE47"/>
  <c r="CD47"/>
  <c r="CE43"/>
  <c r="CD43"/>
  <c r="CD39"/>
  <c r="CE35"/>
  <c r="CD35"/>
  <c r="CE31"/>
  <c r="CD31"/>
  <c r="CE27"/>
  <c r="CD27"/>
  <c r="CE23"/>
  <c r="CD23"/>
  <c r="CE19"/>
  <c r="CD19"/>
  <c r="CE17"/>
  <c r="CD17"/>
  <c r="CF93"/>
  <c r="CF89"/>
  <c r="CD81"/>
  <c r="CD80"/>
  <c r="CD79"/>
  <c r="CD78"/>
  <c r="CD77"/>
  <c r="CD76"/>
  <c r="CD75"/>
  <c r="S101"/>
  <c r="BX101"/>
  <c r="S97"/>
  <c r="BX97"/>
  <c r="S93"/>
  <c r="BX93"/>
  <c r="S89"/>
  <c r="BX89"/>
  <c r="S85"/>
  <c r="BX85"/>
  <c r="S82"/>
  <c r="BX82"/>
  <c r="BX81"/>
  <c r="S80"/>
  <c r="BX80"/>
  <c r="S79"/>
  <c r="BX79"/>
  <c r="S78"/>
  <c r="BX78"/>
  <c r="S77"/>
  <c r="BX77"/>
  <c r="S76"/>
  <c r="BX76"/>
  <c r="CE74"/>
  <c r="CD74"/>
  <c r="CE70"/>
  <c r="CD70"/>
  <c r="CE66"/>
  <c r="CD66"/>
  <c r="CE62"/>
  <c r="CD62"/>
  <c r="CE58"/>
  <c r="CD58"/>
  <c r="CE54"/>
  <c r="CD54"/>
  <c r="CE50"/>
  <c r="CD50"/>
  <c r="CE46"/>
  <c r="CD46"/>
  <c r="CE42"/>
  <c r="CD42"/>
  <c r="CE38"/>
  <c r="CD38"/>
  <c r="CE34"/>
  <c r="CD34"/>
  <c r="CE30"/>
  <c r="CD30"/>
  <c r="CE26"/>
  <c r="CD26"/>
  <c r="CE22"/>
  <c r="CD22"/>
  <c r="Y99"/>
  <c r="U99"/>
  <c r="Y95"/>
  <c r="U95"/>
  <c r="Y91"/>
  <c r="U91"/>
  <c r="Y87"/>
  <c r="U87"/>
  <c r="Y83"/>
  <c r="U83"/>
  <c r="S100"/>
  <c r="BX100"/>
  <c r="S96"/>
  <c r="BX96"/>
  <c r="S92"/>
  <c r="BX92"/>
  <c r="S88"/>
  <c r="BX88"/>
  <c r="BX84"/>
  <c r="CE73"/>
  <c r="CD73"/>
  <c r="CE69"/>
  <c r="CD69"/>
  <c r="CE65"/>
  <c r="CD65"/>
  <c r="CE61"/>
  <c r="CD61"/>
  <c r="CE57"/>
  <c r="CD57"/>
  <c r="CE53"/>
  <c r="CD53"/>
  <c r="CE49"/>
  <c r="CD49"/>
  <c r="CE45"/>
  <c r="CD45"/>
  <c r="CE41"/>
  <c r="CD41"/>
  <c r="CE37"/>
  <c r="CD37"/>
  <c r="CE33"/>
  <c r="CD33"/>
  <c r="CE29"/>
  <c r="CD29"/>
  <c r="CE25"/>
  <c r="CD25"/>
  <c r="CE21"/>
  <c r="CD21"/>
  <c r="CE81"/>
  <c r="CE80"/>
  <c r="CE79"/>
  <c r="CE78"/>
  <c r="CE77"/>
  <c r="CE76"/>
  <c r="BX75"/>
  <c r="BX74"/>
  <c r="BX73"/>
  <c r="BX72"/>
  <c r="BX71"/>
  <c r="BX70"/>
  <c r="BX69"/>
  <c r="BX68"/>
  <c r="BX67"/>
  <c r="BX66"/>
  <c r="BX65"/>
  <c r="BX64"/>
  <c r="BX63"/>
  <c r="BX62"/>
  <c r="BX61"/>
  <c r="BX60"/>
  <c r="BX59"/>
  <c r="BX58"/>
  <c r="BX57"/>
  <c r="BX56"/>
  <c r="BX55"/>
  <c r="BX54"/>
  <c r="BX53"/>
  <c r="BX52"/>
  <c r="BX51"/>
  <c r="BX50"/>
  <c r="BX49"/>
  <c r="BX48"/>
  <c r="BX47"/>
  <c r="BX46"/>
  <c r="BX45"/>
  <c r="BX44"/>
  <c r="BX43"/>
  <c r="BX42"/>
  <c r="BX41"/>
  <c r="BX40"/>
  <c r="BX39"/>
  <c r="BX38"/>
  <c r="BX37"/>
  <c r="BX36"/>
  <c r="BX35"/>
  <c r="BX34"/>
  <c r="BX33"/>
  <c r="BX32"/>
  <c r="BX31"/>
  <c r="BX30"/>
  <c r="BX29"/>
  <c r="BX28"/>
  <c r="BX27"/>
  <c r="BX26"/>
  <c r="BX25"/>
  <c r="BX24"/>
  <c r="BX23"/>
  <c r="BX22"/>
  <c r="BX21"/>
  <c r="BX20"/>
  <c r="BX19"/>
  <c r="BX18"/>
  <c r="BX17"/>
  <c r="U15"/>
  <c r="W15"/>
  <c r="I463"/>
  <c r="Q454"/>
  <c r="Q463"/>
  <c r="X15"/>
  <c r="O454"/>
  <c r="O463"/>
  <c r="Y15"/>
  <c r="M454"/>
  <c r="K454"/>
  <c r="V444"/>
  <c r="V440"/>
  <c r="W442"/>
  <c r="W438"/>
  <c r="X441"/>
  <c r="V441"/>
  <c r="V437"/>
  <c r="W443"/>
  <c r="W439"/>
  <c r="W16"/>
  <c r="X442"/>
  <c r="X438"/>
  <c r="V442"/>
  <c r="V438"/>
  <c r="W444"/>
  <c r="W440"/>
  <c r="X439"/>
  <c r="V439"/>
  <c r="X440"/>
  <c r="V16"/>
  <c r="X16"/>
  <c r="U16"/>
  <c r="Y16"/>
  <c r="E16" i="2"/>
  <c r="BG447" i="1"/>
  <c r="BG448" s="1"/>
  <c r="BK447"/>
  <c r="BK448" s="1"/>
  <c r="BO447"/>
  <c r="BO448" s="1"/>
  <c r="BS447"/>
  <c r="BS448" s="1"/>
  <c r="BD447"/>
  <c r="BD448" s="1"/>
  <c r="BH447"/>
  <c r="BH448" s="1"/>
  <c r="BL447"/>
  <c r="BL448" s="1"/>
  <c r="BP447"/>
  <c r="BP448" s="1"/>
  <c r="BT447"/>
  <c r="BT448" s="1"/>
  <c r="BE447"/>
  <c r="BE448" s="1"/>
  <c r="BM447"/>
  <c r="BM448" s="1"/>
  <c r="BU447"/>
  <c r="BU448" s="1"/>
  <c r="Q458"/>
  <c r="Q459" s="1"/>
  <c r="Q461" s="1"/>
  <c r="CC442"/>
  <c r="S437"/>
  <c r="BF447"/>
  <c r="BF448" s="1"/>
  <c r="BJ447"/>
  <c r="BJ448" s="1"/>
  <c r="BN447"/>
  <c r="BN448" s="1"/>
  <c r="BR447"/>
  <c r="BR448" s="1"/>
  <c r="BV447"/>
  <c r="BV448" s="1"/>
  <c r="BI447"/>
  <c r="BI448" s="1"/>
  <c r="BQ447"/>
  <c r="BQ448" s="1"/>
  <c r="S439"/>
  <c r="BX440"/>
  <c r="CC438"/>
  <c r="M467"/>
  <c r="M468" s="1"/>
  <c r="BX438"/>
  <c r="CC439"/>
  <c r="CC441"/>
  <c r="BX441"/>
  <c r="S16"/>
  <c r="S14" s="1"/>
  <c r="G436"/>
  <c r="G447" s="1"/>
  <c r="G448" s="1"/>
  <c r="CC437"/>
  <c r="CC440"/>
  <c r="CC443"/>
  <c r="CC444"/>
  <c r="I458"/>
  <c r="I459" s="1"/>
  <c r="I461" s="1"/>
  <c r="BY437"/>
  <c r="BY438"/>
  <c r="BY439"/>
  <c r="BY444"/>
  <c r="BY440"/>
  <c r="S442"/>
  <c r="S443"/>
  <c r="S444"/>
  <c r="BY441"/>
  <c r="BY442"/>
  <c r="BY443"/>
  <c r="CE16"/>
  <c r="CD16"/>
  <c r="R15"/>
  <c r="CA15"/>
  <c r="BY15"/>
  <c r="BZ15"/>
  <c r="O458"/>
  <c r="O467"/>
  <c r="CB437"/>
  <c r="T437"/>
  <c r="CD436"/>
  <c r="CE436"/>
  <c r="M458"/>
  <c r="K467"/>
  <c r="K458"/>
  <c r="I467"/>
  <c r="Q467"/>
  <c r="S445" l="1"/>
  <c r="D19" i="2"/>
  <c r="F8"/>
  <c r="CD402" i="1"/>
  <c r="CF241"/>
  <c r="CF167"/>
  <c r="CF103"/>
  <c r="CF84"/>
  <c r="W18"/>
  <c r="CA18"/>
  <c r="CF75"/>
  <c r="CF257"/>
  <c r="CF265"/>
  <c r="CF273"/>
  <c r="CF281"/>
  <c r="CF289"/>
  <c r="CF297"/>
  <c r="CF222"/>
  <c r="CF230"/>
  <c r="CF238"/>
  <c r="CF255"/>
  <c r="CF263"/>
  <c r="CF271"/>
  <c r="CF279"/>
  <c r="CF287"/>
  <c r="CF295"/>
  <c r="CF331"/>
  <c r="CF335"/>
  <c r="CF339"/>
  <c r="CF343"/>
  <c r="CF347"/>
  <c r="CF351"/>
  <c r="CF355"/>
  <c r="CF359"/>
  <c r="CF363"/>
  <c r="CF367"/>
  <c r="CF371"/>
  <c r="CF375"/>
  <c r="CF379"/>
  <c r="CF383"/>
  <c r="CF387"/>
  <c r="CF391"/>
  <c r="CF395"/>
  <c r="CF406"/>
  <c r="CF414"/>
  <c r="CF422"/>
  <c r="CF430"/>
  <c r="CF398"/>
  <c r="CF411"/>
  <c r="CF419"/>
  <c r="CF427"/>
  <c r="CF435"/>
  <c r="CF332"/>
  <c r="CF336"/>
  <c r="CF340"/>
  <c r="CF344"/>
  <c r="CF348"/>
  <c r="CF352"/>
  <c r="CF356"/>
  <c r="CF360"/>
  <c r="CF364"/>
  <c r="CF368"/>
  <c r="CF372"/>
  <c r="CF376"/>
  <c r="CF380"/>
  <c r="CF384"/>
  <c r="CF388"/>
  <c r="CF392"/>
  <c r="CF397"/>
  <c r="CF402"/>
  <c r="CF404"/>
  <c r="CF412"/>
  <c r="CF420"/>
  <c r="CF428"/>
  <c r="CD95"/>
  <c r="CF97"/>
  <c r="CF206"/>
  <c r="CF187"/>
  <c r="CF192"/>
  <c r="CF244"/>
  <c r="CF246"/>
  <c r="CF248"/>
  <c r="CF253"/>
  <c r="CF261"/>
  <c r="CF269"/>
  <c r="CF277"/>
  <c r="CF285"/>
  <c r="CF293"/>
  <c r="CF218"/>
  <c r="CF226"/>
  <c r="CF234"/>
  <c r="CF251"/>
  <c r="CF259"/>
  <c r="CF267"/>
  <c r="CF275"/>
  <c r="CF283"/>
  <c r="CF291"/>
  <c r="CF333"/>
  <c r="CF337"/>
  <c r="CF341"/>
  <c r="CF345"/>
  <c r="CF349"/>
  <c r="CF353"/>
  <c r="CF357"/>
  <c r="CF361"/>
  <c r="CF365"/>
  <c r="CF369"/>
  <c r="CF373"/>
  <c r="CF377"/>
  <c r="CF381"/>
  <c r="CF385"/>
  <c r="CF389"/>
  <c r="CF393"/>
  <c r="CF399"/>
  <c r="CF410"/>
  <c r="CF418"/>
  <c r="CF426"/>
  <c r="CF434"/>
  <c r="CF407"/>
  <c r="CF415"/>
  <c r="CF423"/>
  <c r="CF431"/>
  <c r="CF330"/>
  <c r="CF334"/>
  <c r="CF338"/>
  <c r="CF342"/>
  <c r="CF346"/>
  <c r="CF350"/>
  <c r="CF354"/>
  <c r="CF358"/>
  <c r="CF362"/>
  <c r="CF366"/>
  <c r="CF370"/>
  <c r="CF374"/>
  <c r="CF378"/>
  <c r="CF382"/>
  <c r="CF386"/>
  <c r="CF390"/>
  <c r="CF394"/>
  <c r="CF401"/>
  <c r="CF403"/>
  <c r="CF408"/>
  <c r="CF416"/>
  <c r="CF424"/>
  <c r="CF432"/>
  <c r="CF176"/>
  <c r="CF178"/>
  <c r="CF180"/>
  <c r="CF182"/>
  <c r="CF184"/>
  <c r="CF186"/>
  <c r="CF188"/>
  <c r="CF299"/>
  <c r="CF306"/>
  <c r="CF314"/>
  <c r="CF76"/>
  <c r="CF80"/>
  <c r="CF20"/>
  <c r="CF28"/>
  <c r="CF36"/>
  <c r="CF44"/>
  <c r="CF52"/>
  <c r="CF60"/>
  <c r="CF68"/>
  <c r="CF202"/>
  <c r="CF225"/>
  <c r="CF233"/>
  <c r="CF252"/>
  <c r="CF260"/>
  <c r="CF268"/>
  <c r="CF276"/>
  <c r="CF284"/>
  <c r="CF292"/>
  <c r="CF396"/>
  <c r="CF405"/>
  <c r="CF413"/>
  <c r="CF421"/>
  <c r="CF429"/>
  <c r="CF95"/>
  <c r="CF83"/>
  <c r="CE101"/>
  <c r="CF101" s="1"/>
  <c r="CF305"/>
  <c r="CF313"/>
  <c r="CF321"/>
  <c r="CE312"/>
  <c r="CE94"/>
  <c r="CF94" s="1"/>
  <c r="CF324"/>
  <c r="CE308"/>
  <c r="CE324"/>
  <c r="CD96"/>
  <c r="CE96"/>
  <c r="CD322"/>
  <c r="CE322"/>
  <c r="CF24"/>
  <c r="CF32"/>
  <c r="CF40"/>
  <c r="CF48"/>
  <c r="CF56"/>
  <c r="CF64"/>
  <c r="CF72"/>
  <c r="CF102"/>
  <c r="CF194"/>
  <c r="CF221"/>
  <c r="CF229"/>
  <c r="CF237"/>
  <c r="CF256"/>
  <c r="CF264"/>
  <c r="CF272"/>
  <c r="CF280"/>
  <c r="CF288"/>
  <c r="CF296"/>
  <c r="CF400"/>
  <c r="CF409"/>
  <c r="CF417"/>
  <c r="CF425"/>
  <c r="CF433"/>
  <c r="CF87"/>
  <c r="CD82"/>
  <c r="CF82" s="1"/>
  <c r="CE85"/>
  <c r="CF85" s="1"/>
  <c r="CF99"/>
  <c r="CE92"/>
  <c r="CF92" s="1"/>
  <c r="CF308"/>
  <c r="CF309"/>
  <c r="CF317"/>
  <c r="CE88"/>
  <c r="CF88" s="1"/>
  <c r="CE304"/>
  <c r="CF304" s="1"/>
  <c r="CE320"/>
  <c r="CF320" s="1"/>
  <c r="CD98"/>
  <c r="CE98"/>
  <c r="CF312"/>
  <c r="CD302"/>
  <c r="CF302" s="1"/>
  <c r="CE316"/>
  <c r="CF316" s="1"/>
  <c r="CF25"/>
  <c r="CF33"/>
  <c r="CF41"/>
  <c r="CF49"/>
  <c r="CF57"/>
  <c r="CF65"/>
  <c r="CF73"/>
  <c r="CF26"/>
  <c r="CF34"/>
  <c r="CF42"/>
  <c r="CF50"/>
  <c r="CF58"/>
  <c r="CF66"/>
  <c r="CF74"/>
  <c r="CF77"/>
  <c r="CF81"/>
  <c r="CF23"/>
  <c r="CF31"/>
  <c r="CF39"/>
  <c r="CF47"/>
  <c r="CF55"/>
  <c r="CF63"/>
  <c r="CF71"/>
  <c r="CF106"/>
  <c r="CF110"/>
  <c r="CF114"/>
  <c r="CF118"/>
  <c r="CF122"/>
  <c r="CF126"/>
  <c r="CF130"/>
  <c r="CF134"/>
  <c r="CF138"/>
  <c r="CF142"/>
  <c r="CF146"/>
  <c r="CF150"/>
  <c r="CF191"/>
  <c r="CF152"/>
  <c r="CF107"/>
  <c r="CF111"/>
  <c r="CF115"/>
  <c r="CF119"/>
  <c r="CF123"/>
  <c r="CF127"/>
  <c r="CF131"/>
  <c r="CF135"/>
  <c r="CF139"/>
  <c r="CF143"/>
  <c r="CF147"/>
  <c r="CF151"/>
  <c r="CF223"/>
  <c r="CF231"/>
  <c r="CF239"/>
  <c r="CF254"/>
  <c r="CF262"/>
  <c r="CF270"/>
  <c r="CF278"/>
  <c r="CF286"/>
  <c r="CF294"/>
  <c r="CF21"/>
  <c r="CF29"/>
  <c r="CF37"/>
  <c r="CF45"/>
  <c r="CF53"/>
  <c r="CF61"/>
  <c r="CF69"/>
  <c r="CF22"/>
  <c r="CF30"/>
  <c r="CF38"/>
  <c r="CF46"/>
  <c r="CF54"/>
  <c r="CF62"/>
  <c r="CF70"/>
  <c r="CF79"/>
  <c r="CF17"/>
  <c r="CF19"/>
  <c r="CF27"/>
  <c r="CF35"/>
  <c r="CF43"/>
  <c r="CF51"/>
  <c r="CF59"/>
  <c r="CF67"/>
  <c r="CF108"/>
  <c r="CF112"/>
  <c r="CF116"/>
  <c r="CF120"/>
  <c r="CF124"/>
  <c r="CF128"/>
  <c r="CF132"/>
  <c r="CF136"/>
  <c r="CF140"/>
  <c r="CF144"/>
  <c r="CF148"/>
  <c r="CF153"/>
  <c r="CF190"/>
  <c r="CF109"/>
  <c r="CF113"/>
  <c r="CF117"/>
  <c r="CF121"/>
  <c r="CF125"/>
  <c r="CF129"/>
  <c r="CF133"/>
  <c r="CF137"/>
  <c r="CF141"/>
  <c r="CF145"/>
  <c r="CF149"/>
  <c r="CF189"/>
  <c r="CF219"/>
  <c r="CF227"/>
  <c r="CF235"/>
  <c r="CF250"/>
  <c r="CF258"/>
  <c r="CF266"/>
  <c r="CF274"/>
  <c r="CF282"/>
  <c r="CF290"/>
  <c r="CF78"/>
  <c r="CE441"/>
  <c r="BM446"/>
  <c r="BM449" s="1"/>
  <c r="BG446"/>
  <c r="BG449" s="1"/>
  <c r="BE446"/>
  <c r="BE449" s="1"/>
  <c r="BU446"/>
  <c r="BU449" s="1"/>
  <c r="BS446"/>
  <c r="BS449" s="1"/>
  <c r="BV446"/>
  <c r="BV449" s="1"/>
  <c r="BL446"/>
  <c r="BL449" s="1"/>
  <c r="CD438"/>
  <c r="BI446"/>
  <c r="BI449" s="1"/>
  <c r="BO446"/>
  <c r="BO449" s="1"/>
  <c r="BK446"/>
  <c r="BK449" s="1"/>
  <c r="BJ446"/>
  <c r="BJ449" s="1"/>
  <c r="BP446"/>
  <c r="BP449" s="1"/>
  <c r="BR446"/>
  <c r="BR449" s="1"/>
  <c r="CD440"/>
  <c r="BQ446"/>
  <c r="BQ449" s="1"/>
  <c r="G16" i="2"/>
  <c r="H16"/>
  <c r="CD439" i="1"/>
  <c r="CD442"/>
  <c r="CE440"/>
  <c r="CD444"/>
  <c r="CD443"/>
  <c r="M470"/>
  <c r="CE437"/>
  <c r="CE438"/>
  <c r="CE444"/>
  <c r="CE443"/>
  <c r="CE442"/>
  <c r="S436"/>
  <c r="BX436" s="1"/>
  <c r="CE439"/>
  <c r="BT446"/>
  <c r="BT449" s="1"/>
  <c r="CB446"/>
  <c r="CD441"/>
  <c r="CF436"/>
  <c r="CC449"/>
  <c r="CD437"/>
  <c r="Q468"/>
  <c r="Q470" s="1"/>
  <c r="K468"/>
  <c r="K470" s="1"/>
  <c r="Q455"/>
  <c r="Q457" s="1"/>
  <c r="CA449"/>
  <c r="CA446"/>
  <c r="M464"/>
  <c r="M466" s="1"/>
  <c r="S15"/>
  <c r="BX15"/>
  <c r="CC446"/>
  <c r="O459"/>
  <c r="O461" s="1"/>
  <c r="BZ449"/>
  <c r="BZ446"/>
  <c r="O464"/>
  <c r="O466" s="1"/>
  <c r="CB449"/>
  <c r="K459"/>
  <c r="K461" s="1"/>
  <c r="I468"/>
  <c r="I470" s="1"/>
  <c r="M459"/>
  <c r="M461" s="1"/>
  <c r="K455"/>
  <c r="K457" s="1"/>
  <c r="O455"/>
  <c r="O457" s="1"/>
  <c r="CF16"/>
  <c r="O468"/>
  <c r="O470" s="1"/>
  <c r="K464"/>
  <c r="K466" s="1"/>
  <c r="BY449"/>
  <c r="BY446"/>
  <c r="CD15"/>
  <c r="CE15"/>
  <c r="Q464"/>
  <c r="Q466" s="1"/>
  <c r="M455"/>
  <c r="M457" s="1"/>
  <c r="D55" i="2" l="1"/>
  <c r="I19"/>
  <c r="E19"/>
  <c r="D56"/>
  <c r="M19"/>
  <c r="M15" s="1"/>
  <c r="J19"/>
  <c r="F19"/>
  <c r="L19"/>
  <c r="K19"/>
  <c r="K15" s="1"/>
  <c r="G19"/>
  <c r="N19"/>
  <c r="N15" s="1"/>
  <c r="H19"/>
  <c r="H15" s="1"/>
  <c r="G8"/>
  <c r="H8" s="1"/>
  <c r="I8" s="1"/>
  <c r="J8" s="1"/>
  <c r="K8" s="1"/>
  <c r="L8" s="1"/>
  <c r="F12"/>
  <c r="CF441" i="1"/>
  <c r="CF322"/>
  <c r="CD18"/>
  <c r="CF18" s="1"/>
  <c r="CE18"/>
  <c r="CF98"/>
  <c r="CF96"/>
  <c r="CF438"/>
  <c r="F17" i="2"/>
  <c r="CF439" i="1"/>
  <c r="CF442"/>
  <c r="CF440"/>
  <c r="CF443"/>
  <c r="Z436"/>
  <c r="CF444"/>
  <c r="CF437"/>
  <c r="S447"/>
  <c r="S448" s="1"/>
  <c r="BF446"/>
  <c r="BF449" s="1"/>
  <c r="BH446"/>
  <c r="BH449" s="1"/>
  <c r="BN446"/>
  <c r="BN449" s="1"/>
  <c r="CF15"/>
  <c r="BD446"/>
  <c r="BD449" s="1"/>
  <c r="M472"/>
  <c r="K472"/>
  <c r="G446"/>
  <c r="G449" s="1"/>
  <c r="I464"/>
  <c r="I466" s="1"/>
  <c r="I455"/>
  <c r="I457" s="1"/>
  <c r="O472"/>
  <c r="Q472"/>
  <c r="G15" i="2" l="1"/>
  <c r="J15"/>
  <c r="I15"/>
  <c r="F15"/>
  <c r="E15"/>
  <c r="E13" s="1"/>
  <c r="E17" s="1"/>
  <c r="L15"/>
  <c r="M8"/>
  <c r="N8" s="1"/>
  <c r="G12"/>
  <c r="H12"/>
  <c r="CF458" i="1"/>
  <c r="CF459" s="1"/>
  <c r="CF461" s="1"/>
  <c r="CF460" s="1"/>
  <c r="CF463"/>
  <c r="CF464" s="1"/>
  <c r="CF466" s="1"/>
  <c r="CF465" s="1"/>
  <c r="CF454"/>
  <c r="CF455" s="1"/>
  <c r="CF457" s="1"/>
  <c r="CF456" s="1"/>
  <c r="CF467"/>
  <c r="CF468" s="1"/>
  <c r="CF470" s="1"/>
  <c r="CF469" s="1"/>
  <c r="M469"/>
  <c r="Q460"/>
  <c r="I460"/>
  <c r="I469"/>
  <c r="Q465"/>
  <c r="K469"/>
  <c r="Q469"/>
  <c r="K456"/>
  <c r="M465"/>
  <c r="O456"/>
  <c r="O460"/>
  <c r="K465"/>
  <c r="O465"/>
  <c r="O469"/>
  <c r="M456"/>
  <c r="M460"/>
  <c r="K460"/>
  <c r="Q456"/>
  <c r="I456"/>
  <c r="I472"/>
  <c r="S446"/>
  <c r="S449" s="1"/>
  <c r="I465"/>
  <c r="BD450" l="1"/>
  <c r="BC450"/>
  <c r="F13" i="2"/>
  <c r="F16" s="1"/>
  <c r="I12"/>
  <c r="BH450" i="1"/>
  <c r="BQ450"/>
  <c r="BE450"/>
  <c r="BG450"/>
  <c r="BS450"/>
  <c r="BI450"/>
  <c r="BM450"/>
  <c r="BL450"/>
  <c r="BJ450"/>
  <c r="BV450"/>
  <c r="BU450"/>
  <c r="BT450"/>
  <c r="BO450"/>
  <c r="BK450"/>
  <c r="BP450"/>
  <c r="BR450"/>
  <c r="BN450"/>
  <c r="BF450"/>
  <c r="G462"/>
  <c r="G471"/>
  <c r="G13" i="2" l="1"/>
  <c r="H13" s="1"/>
  <c r="I13" s="1"/>
  <c r="J13" s="1"/>
  <c r="K13" s="1"/>
  <c r="L13" s="1"/>
  <c r="M13" s="1"/>
  <c r="N13" s="1"/>
  <c r="J12"/>
  <c r="BB16" i="1"/>
  <c r="BA16" s="1"/>
  <c r="Z16"/>
  <c r="T16"/>
  <c r="AU16"/>
  <c r="AU15"/>
  <c r="BB15"/>
  <c r="BA15" s="1"/>
  <c r="Z15"/>
  <c r="T15"/>
  <c r="K12" i="2" l="1"/>
  <c r="Z14" i="1"/>
  <c r="L12" i="2" l="1"/>
  <c r="N12" l="1"/>
  <c r="M12"/>
</calcChain>
</file>

<file path=xl/sharedStrings.xml><?xml version="1.0" encoding="utf-8"?>
<sst xmlns="http://schemas.openxmlformats.org/spreadsheetml/2006/main" count="1809" uniqueCount="1246">
  <si>
    <t>PROCURADORIA GERAL DE JUSTICA</t>
  </si>
  <si>
    <t xml:space="preserve">SECRETARIA GERAL </t>
  </si>
  <si>
    <t>COORDENADORIA MINISTERIAL DE APOIO TÉCNICO E INFRAESTRUTURA</t>
  </si>
  <si>
    <t>DEPARTAMENTO MINISTERIAL DE INFRA-ESTRUTURA</t>
  </si>
  <si>
    <t>ADITIVOS</t>
  </si>
  <si>
    <t>MEDIÇÕES</t>
  </si>
  <si>
    <t>E-FISCO</t>
  </si>
  <si>
    <t>BOLETIM DE ACOMPANHAMENTO DE OBRA: CALÇADA DO CENTRO CULTURAL</t>
  </si>
  <si>
    <t>DADOS CONTRATUAIS</t>
  </si>
  <si>
    <t>K=</t>
  </si>
  <si>
    <t>PAGO (%)</t>
  </si>
  <si>
    <t>FÍSICO</t>
  </si>
  <si>
    <t>FINANCEIRO</t>
  </si>
  <si>
    <t>CÓDIGOS</t>
  </si>
  <si>
    <t>TABELA AUXILIAR PARA CÁLCULO DO PERCENTUAL REAL DE ACRESCIMOS E SUPRESSÕES</t>
  </si>
  <si>
    <t>FONTE</t>
  </si>
  <si>
    <t>ITEM</t>
  </si>
  <si>
    <t>DESCRIÇÃO</t>
  </si>
  <si>
    <t>UND.</t>
  </si>
  <si>
    <t>QUANT. INICIAL</t>
  </si>
  <si>
    <t>P TOTAL (R$)</t>
  </si>
  <si>
    <t xml:space="preserve">ACRESCIMOS E SUPRESSÕES (1° ADITIVO)   </t>
  </si>
  <si>
    <t xml:space="preserve">ACRESCIMOS E SUPRESSÕES (2° ADITIVO)   </t>
  </si>
  <si>
    <t xml:space="preserve">ACRESCIMOS E SUPRESSÕES (3° ADITIVO)   </t>
  </si>
  <si>
    <t xml:space="preserve">ACRESCIMOS E SUPRESSÕES (4° ADITIVO)   </t>
  </si>
  <si>
    <t xml:space="preserve">ACRESCIMOS E SUPRESSÕES (5° ADITIVO)   </t>
  </si>
  <si>
    <t>QUANT. FINAL (PÓS ADITIVOS)</t>
  </si>
  <si>
    <t>PREÇO TOTAL (PÓS ADITIVOS)</t>
  </si>
  <si>
    <t xml:space="preserve">1ª MEDIÇÃO </t>
  </si>
  <si>
    <t>2ª MEDIÇÃO</t>
  </si>
  <si>
    <t>3ª MEDIÇÃO</t>
  </si>
  <si>
    <t>4ª MEDIÇÃO</t>
  </si>
  <si>
    <t>Xª MEDIÇÃO</t>
  </si>
  <si>
    <t>SALDO contrato</t>
  </si>
  <si>
    <t>SALDO 1° aditivo</t>
  </si>
  <si>
    <t>SALDO 2° aditivo</t>
  </si>
  <si>
    <t>SALDO 3° aditivo</t>
  </si>
  <si>
    <t>SALDO 4° aditivo</t>
  </si>
  <si>
    <t>SALDO 5° aditivo</t>
  </si>
  <si>
    <t>SALDO Total</t>
  </si>
  <si>
    <t>ACUMULADO Total</t>
  </si>
  <si>
    <t>1ª MEDIÇÃO</t>
  </si>
  <si>
    <t>1° ADITIVO</t>
  </si>
  <si>
    <t>2° ADITIVO</t>
  </si>
  <si>
    <t>3° ADITIVO</t>
  </si>
  <si>
    <t>4° ADITIVO</t>
  </si>
  <si>
    <t>5° ADITIVO</t>
  </si>
  <si>
    <t>quant.</t>
  </si>
  <si>
    <t>custo</t>
  </si>
  <si>
    <t>CONTRATO</t>
  </si>
  <si>
    <t>TOTAL</t>
  </si>
  <si>
    <t>contrato</t>
  </si>
  <si>
    <t>POSITIVO</t>
  </si>
  <si>
    <t>NEGATIVO</t>
  </si>
  <si>
    <t>SALDO</t>
  </si>
  <si>
    <t>1.0</t>
  </si>
  <si>
    <t>ADMINISTRAÇÃO DA OBRA</t>
  </si>
  <si>
    <t>1.1</t>
  </si>
  <si>
    <t>h</t>
  </si>
  <si>
    <t>1.2</t>
  </si>
  <si>
    <t>1.3</t>
  </si>
  <si>
    <t>UND</t>
  </si>
  <si>
    <t>2.0</t>
  </si>
  <si>
    <t>SERVIÇOS PRELIMINARES</t>
  </si>
  <si>
    <t>2.1</t>
  </si>
  <si>
    <t>m²</t>
  </si>
  <si>
    <t>2.2</t>
  </si>
  <si>
    <t>m/mês</t>
  </si>
  <si>
    <t>2.3</t>
  </si>
  <si>
    <t>2.4</t>
  </si>
  <si>
    <t>3.0</t>
  </si>
  <si>
    <t>4.0</t>
  </si>
  <si>
    <t>5.0</t>
  </si>
  <si>
    <t>m</t>
  </si>
  <si>
    <t>6.0</t>
  </si>
  <si>
    <t>PINTURA</t>
  </si>
  <si>
    <t>7.0</t>
  </si>
  <si>
    <t>8.0</t>
  </si>
  <si>
    <t>FORRO</t>
  </si>
  <si>
    <t>9.0</t>
  </si>
  <si>
    <t>10.0</t>
  </si>
  <si>
    <t>11.0</t>
  </si>
  <si>
    <t>12.0</t>
  </si>
  <si>
    <t>13.0</t>
  </si>
  <si>
    <t>14.0</t>
  </si>
  <si>
    <t>15.0</t>
  </si>
  <si>
    <t>16.0</t>
  </si>
  <si>
    <t>Equipamentos</t>
  </si>
  <si>
    <t>17.1</t>
  </si>
  <si>
    <t>17.2</t>
  </si>
  <si>
    <t>17.3</t>
  </si>
  <si>
    <t>17.4</t>
  </si>
  <si>
    <t>17.5</t>
  </si>
  <si>
    <t>2476/ORSE</t>
  </si>
  <si>
    <t>17.6</t>
  </si>
  <si>
    <t>Rasgos em alvenaria para tubos de ½ à 1”</t>
  </si>
  <si>
    <t>1029/ORSE</t>
  </si>
  <si>
    <t>17.7</t>
  </si>
  <si>
    <t>17.8</t>
  </si>
  <si>
    <t>SUB-TOTAL Mat. e M.O.</t>
  </si>
  <si>
    <t>BDI –</t>
  </si>
  <si>
    <t>SUB-TOTAL Equipam.</t>
  </si>
  <si>
    <t>TABELA RESUMO DOS ADITIVOS</t>
  </si>
  <si>
    <t>1º Aditivo</t>
  </si>
  <si>
    <t>2º Aditivo</t>
  </si>
  <si>
    <t>3º Aditivo</t>
  </si>
  <si>
    <t>4º Aditivo</t>
  </si>
  <si>
    <t>5º Aditivo</t>
  </si>
  <si>
    <t>ACRESCIMOS</t>
  </si>
  <si>
    <t>(Material e mão-de-obra)</t>
  </si>
  <si>
    <t>BDI =</t>
  </si>
  <si>
    <t>BDI</t>
  </si>
  <si>
    <t>% acumul. =</t>
  </si>
  <si>
    <t>% =</t>
  </si>
  <si>
    <t>(Equipamentos)</t>
  </si>
  <si>
    <t>SUPRESSÕES</t>
  </si>
  <si>
    <t xml:space="preserve">BDI = </t>
  </si>
  <si>
    <t>%</t>
  </si>
  <si>
    <t>LÍQUIDO</t>
  </si>
  <si>
    <t>P UNIT (R$)</t>
  </si>
  <si>
    <t>MINISTÉRIO PÚBLICO DE PERNAMBUCO</t>
  </si>
  <si>
    <t>DEPARTAMENTO MINISTERIAL DE INFRAESTRUTURA</t>
  </si>
  <si>
    <t>MEDIÇÃO NO PERÍODO</t>
  </si>
  <si>
    <t>MARCOS REALIZADOS</t>
  </si>
  <si>
    <t>% EXECUTADO NO PERÍODO</t>
  </si>
  <si>
    <t>MARCOS PLANEJADOS</t>
  </si>
  <si>
    <t>PLANEJADO ACUMULADO</t>
  </si>
  <si>
    <t>EXECUTADO ACUMULADO</t>
  </si>
  <si>
    <t>PLANEJADO MENSAL</t>
  </si>
  <si>
    <t>DIFERENÇA</t>
  </si>
  <si>
    <t>R$</t>
  </si>
  <si>
    <t>1º</t>
  </si>
  <si>
    <t>2º</t>
  </si>
  <si>
    <t>3º</t>
  </si>
  <si>
    <t>4º</t>
  </si>
  <si>
    <t>5º</t>
  </si>
  <si>
    <t>6º</t>
  </si>
  <si>
    <t>7º</t>
  </si>
  <si>
    <t>8º</t>
  </si>
  <si>
    <t>17.0</t>
  </si>
  <si>
    <t>EQUIPAMENTOS</t>
  </si>
  <si>
    <t>TOTAL DA OBRA s/ BDI</t>
  </si>
  <si>
    <t>TOTAL DA OBRA c/ BDI</t>
  </si>
  <si>
    <t xml:space="preserve">DIFERENÇA ENTRE O PLANEJADO E O EXECUTADO ACUMULADO </t>
  </si>
  <si>
    <t>OBJETO: Construção da Promotoria de Nazaré da Mata</t>
  </si>
  <si>
    <t>LOCAL: Nazaré da Mata – PE</t>
  </si>
  <si>
    <t>517/10-CONFEA</t>
  </si>
  <si>
    <t>Anotação de responsabilidade técnica (ART) de execução da obra</t>
  </si>
  <si>
    <t>2706/SINAPI</t>
  </si>
  <si>
    <t>Engenheiro ou Arquiteto Auxiliar Júnior  da obra</t>
  </si>
  <si>
    <t>4069/SINAPI</t>
  </si>
  <si>
    <t>Mestre de obras</t>
  </si>
  <si>
    <t>ORSE/3129/28/32/36</t>
  </si>
  <si>
    <t>1.4</t>
  </si>
  <si>
    <t>Kit básico de EPI (Fardamento, Bota, óculos e Capacete)</t>
  </si>
  <si>
    <t>Conj</t>
  </si>
  <si>
    <t>PROJETOS (Executivo/ As Built)</t>
  </si>
  <si>
    <t>Tabela/RN + INCC</t>
  </si>
  <si>
    <t>Projeto Estrutural com Fundações em Edificações</t>
  </si>
  <si>
    <t>R$/m²</t>
  </si>
  <si>
    <t>Projeto de Instalações Elétricas em Edificações</t>
  </si>
  <si>
    <t>Tabela/RN - WESA</t>
  </si>
  <si>
    <t xml:space="preserve">Projeto de Instalações Hidrosanitárias em Edificações, com aproveitamento de água pluvial </t>
  </si>
  <si>
    <t>Projeto de Telefonia</t>
  </si>
  <si>
    <t>2.5</t>
  </si>
  <si>
    <t>Projeto de Cabeamento Lógico</t>
  </si>
  <si>
    <t>2.6</t>
  </si>
  <si>
    <t>Projeto de SPDA - Sistema de Proteção Contra Descargas Atmosféricas</t>
  </si>
  <si>
    <t>2.7</t>
  </si>
  <si>
    <t xml:space="preserve">Projeto de Combate a Incêndio </t>
  </si>
  <si>
    <t>74209/001/SINAPI</t>
  </si>
  <si>
    <t>3.1</t>
  </si>
  <si>
    <t>Placa de obra em chapa de aço galvanizado</t>
  </si>
  <si>
    <t>74220/001/SINAPI</t>
  </si>
  <si>
    <t>3.2</t>
  </si>
  <si>
    <t>Tapume de chapa de madeira compensada, e= 6mm, com pintura a cal e reaproveitamento de 2x</t>
  </si>
  <si>
    <t>73875/001/SINAPI</t>
  </si>
  <si>
    <t>3.3</t>
  </si>
  <si>
    <t xml:space="preserve">Locação de andaime metálico tubular tipo torre </t>
  </si>
  <si>
    <t>74242/001/SINAPI</t>
  </si>
  <si>
    <t>3.4</t>
  </si>
  <si>
    <t>Barracão de obra em chapa de madeira compensada com banheiro, cobertura em fibrocimento 4mm, incluso instalações hidrossanitárias e elétricas</t>
  </si>
  <si>
    <t>79473/SINAPI</t>
  </si>
  <si>
    <t>3.5</t>
  </si>
  <si>
    <t>Corte e aterro compensado</t>
  </si>
  <si>
    <t>m³</t>
  </si>
  <si>
    <t>4856/ORSE</t>
  </si>
  <si>
    <t>3.6</t>
  </si>
  <si>
    <t>Material de jazida ou areia fina para aterro, inclusive aquisição, escavação na jazida e transporte</t>
  </si>
  <si>
    <t>79472/SINAP</t>
  </si>
  <si>
    <t>3.7</t>
  </si>
  <si>
    <t>Regularização de superficies em terra com motoniveladora</t>
  </si>
  <si>
    <t>74005/001/SINAP</t>
  </si>
  <si>
    <t>3.8</t>
  </si>
  <si>
    <t>Compactação mecânica, sem controle do GC (c/compactador placa 400 kg)</t>
  </si>
  <si>
    <t>73672/SINAPI</t>
  </si>
  <si>
    <t>3.9</t>
  </si>
  <si>
    <t>Desmatamento e limpeza mecanizada de terreno com árvores até ø 15cm de diâmetro</t>
  </si>
  <si>
    <t>73948/016/SINAPI</t>
  </si>
  <si>
    <t>3.10</t>
  </si>
  <si>
    <t>Limpeza manual do terreno com raspagem superficial</t>
  </si>
  <si>
    <t>73992/001/SINAPI</t>
  </si>
  <si>
    <t>3.11</t>
  </si>
  <si>
    <t>Locação convencional de obra, através de gabarito de tabuas corridas pontaletadas a cada 1,50m, sem reaproveitamento</t>
  </si>
  <si>
    <t>ESTRUTURAS</t>
  </si>
  <si>
    <t>4.1</t>
  </si>
  <si>
    <t>Estrutura de Contenção (Muro de Arrimo)</t>
  </si>
  <si>
    <t>73843/001/SINAP</t>
  </si>
  <si>
    <t>4.11</t>
  </si>
  <si>
    <t>Muro de arrimo de concreto ciclópico com 30% de pedra de mão</t>
  </si>
  <si>
    <t>83679/SINAPI</t>
  </si>
  <si>
    <t>4.12</t>
  </si>
  <si>
    <t>Tubo pvc d=2" com material drenante para dreno/barbacã - fornecimento e instalação</t>
  </si>
  <si>
    <t>83729/SINAPI</t>
  </si>
  <si>
    <t>4.13</t>
  </si>
  <si>
    <t>Fornecimento e Instalação de manta bidim RT-31</t>
  </si>
  <si>
    <t>4421/ORSE</t>
  </si>
  <si>
    <t>4.14</t>
  </si>
  <si>
    <t>Canaleta de concreto simples (0,25x0,25x0,25m)</t>
  </si>
  <si>
    <t>4.2</t>
  </si>
  <si>
    <t>Fundações (Sapata Corrida/Isolada/Baldrames)</t>
  </si>
  <si>
    <t>79517/001/SINAPI</t>
  </si>
  <si>
    <t>4.21</t>
  </si>
  <si>
    <t>Escavação manual em solo com profundidade até 1,50m</t>
  </si>
  <si>
    <t>5652/SINAPI</t>
  </si>
  <si>
    <t>4.22</t>
  </si>
  <si>
    <t>Concreto não estrutural (Magro), consumo 150kg/m³, preparo com betoneira, sem lançamento</t>
  </si>
  <si>
    <t>6110/SINAPI</t>
  </si>
  <si>
    <t>4.23</t>
  </si>
  <si>
    <t>Alvenaria de embasamento em tijolos cerâmicos maciços 5x10x20cm, assentado com argamassa traço 1:2:8 (cimento, cal e areia)</t>
  </si>
  <si>
    <t>7369/ORSE</t>
  </si>
  <si>
    <t>4.24</t>
  </si>
  <si>
    <t xml:space="preserve">Concreto Armado fck=30MPa, usinado, adensado e lançado, para uso geral, com formas planas em compensado resinado 12mm </t>
  </si>
  <si>
    <t>0068/ORSE</t>
  </si>
  <si>
    <t>4.25</t>
  </si>
  <si>
    <t>Reaterro manual de valas com espalhamento e compactação utilizando compactador à percussão/sapinho, sem controle do grau de compactação</t>
  </si>
  <si>
    <t>74106/001/SINAP</t>
  </si>
  <si>
    <t>4.26</t>
  </si>
  <si>
    <r>
      <t xml:space="preserve">Impermeabilização de estruturas enterradas, com tinta asfáltica, tipo </t>
    </r>
    <r>
      <rPr>
        <i/>
        <sz val="10"/>
        <rFont val="Arial"/>
        <family val="2"/>
      </rPr>
      <t>NEUTROLIN</t>
    </r>
    <r>
      <rPr>
        <sz val="10"/>
        <rFont val="Arial"/>
        <family val="2"/>
      </rPr>
      <t xml:space="preserve"> </t>
    </r>
    <r>
      <rPr>
        <sz val="11"/>
        <rFont val="Arial"/>
        <family val="2"/>
      </rPr>
      <t>ou similar, duas demãos</t>
    </r>
  </si>
  <si>
    <t>79482/SINAP</t>
  </si>
  <si>
    <t>4.27</t>
  </si>
  <si>
    <t>Aterro com areia com adensamento hidráulico (Aterro do caixão)</t>
  </si>
  <si>
    <t>4.3</t>
  </si>
  <si>
    <t>Pilares</t>
  </si>
  <si>
    <t>4.3.1</t>
  </si>
  <si>
    <t>74022/030/SINAP</t>
  </si>
  <si>
    <t>4.3.2</t>
  </si>
  <si>
    <t>Ensaio de resistencia a compressão simples - concreto</t>
  </si>
  <si>
    <t>4.4</t>
  </si>
  <si>
    <t>Vigas</t>
  </si>
  <si>
    <t>4.5</t>
  </si>
  <si>
    <t>Lajes</t>
  </si>
  <si>
    <t>74141/003/SINAPI</t>
  </si>
  <si>
    <t>4.51</t>
  </si>
  <si>
    <t>Laje pré-moldada beta 16 p/3,5kn/m² vão 5,20m incluso vigotas, tijolos e armadura negativa capeamento 3cm concreto 15MPa, escoramento material e mão de obra</t>
  </si>
  <si>
    <t>PAREDES E DIVISÓRIAS</t>
  </si>
  <si>
    <t>73982/001/SINAPI</t>
  </si>
  <si>
    <t>5.1</t>
  </si>
  <si>
    <t>Alvenaria de 1/2 vez de Tijolos cerâmico furado 10x20x20, assentados com argamassa traço 1:2:8, juntas 12mm</t>
  </si>
  <si>
    <t>8963/ORSE</t>
  </si>
  <si>
    <t>5.2</t>
  </si>
  <si>
    <t>Cobogó de cimento e areia, 10x15x15cm</t>
  </si>
  <si>
    <t>73928/002-SINAPI</t>
  </si>
  <si>
    <t>5.3</t>
  </si>
  <si>
    <t>Chapisco em parede traço 1:3 (cimento e areia), espessura 0,5 cm, preparo manual</t>
  </si>
  <si>
    <t>5982/SINAPI</t>
  </si>
  <si>
    <t>5.4</t>
  </si>
  <si>
    <t>Emboço paulista (massa única) traço 1:2:8 (cimento, cal e areia media) , espessura 1,5cm, preparo mecânico da argamassa</t>
  </si>
  <si>
    <t>0177/ORSE</t>
  </si>
  <si>
    <t>5.5</t>
  </si>
  <si>
    <t>Divisória - painel cego, e=40mm, com perfis em alumínio, Divilux ou similar (PPP)</t>
  </si>
  <si>
    <t>4067/ORSE</t>
  </si>
  <si>
    <t>5.6</t>
  </si>
  <si>
    <t>Divisória - painel com vidro, e=40mm, com perfis em alumínio, Divilux ou similar (PVP)</t>
  </si>
  <si>
    <t>4068/ORSE + 03538/ORSE</t>
  </si>
  <si>
    <t>5.7</t>
  </si>
  <si>
    <t>Porta Para Divisória Divilux Ou Similar Inclusive Com Fechadura La Fonte, Linha Nylon, Externa, Conjunto 4314 (Maçaneta/Roseta), Acabamento Nbr (Nylon Preto) (Ou Similar)</t>
  </si>
  <si>
    <t>9807/ORSE (Cotação Atlas)</t>
  </si>
  <si>
    <t>5.8</t>
  </si>
  <si>
    <t>Pastilha ceramica esmaltada azul brilhante, 5 x 5 cm, marca ATLAS, série praia de juqueí, ref. SG 8442, aplicada com argamassa industrializada AC-II, rejuntada em tonalidade azul claro a combinar, exclusive emboço (ou equivalente técnico)</t>
  </si>
  <si>
    <t xml:space="preserve">
73912/002/SINAP</t>
  </si>
  <si>
    <t>5.9</t>
  </si>
  <si>
    <t>Revestimento cerâmico para parede, 34 x 34 cm, fabricação Elizabeth, linha Linho Bianco,  aplicado com argamassa industrializada AC-I, rejuntado, incluso limpeza exclusive regularização de base ou emboço ou equivalente técnico</t>
  </si>
  <si>
    <t>3574/ORSE (Equiv)</t>
  </si>
  <si>
    <t>5.91</t>
  </si>
  <si>
    <t>Revestimento cerâmico para parede, 10 x10 cm, PEI-3 linha cristal branco, fabricação Elizabeth,  aplicado com argamassa industrializada AC-I, rejuntado, incluso limpeza exclusive regularização de base ou emboço ou equivalente técnico</t>
  </si>
  <si>
    <t>*9777/ORSE (Equiv)</t>
  </si>
  <si>
    <t>5.92</t>
  </si>
  <si>
    <t>Revestimento cerâmico para parede, 60 x 60 cm, Porcelanato Linha Graniti Panna tratado, tipo A, Elizabeth, aplicado com argamassa industrializada AC-III, rejuntado, exclusive regularização de base ou emboço, ou equivalente técnico</t>
  </si>
  <si>
    <t>8791/ORSE</t>
  </si>
  <si>
    <t>5.93</t>
  </si>
  <si>
    <t>Muro com embasamento de 50 cm e altura da alvenaria de elevação de 1,80 m, com colunas espaçadas de 3 em 3 metros, inclusive chapisco, massa unica e caiação,e ainda escavacao, reaterro, remoção do material escavado e concreto magro</t>
  </si>
  <si>
    <t>COBERTA</t>
  </si>
  <si>
    <t>84035/SINAPI</t>
  </si>
  <si>
    <t>6.1</t>
  </si>
  <si>
    <t>Cobertura com telha de fibrocimento ondulada, espessura 8 mm, incluindo acessórios, excluindo madeiramento</t>
  </si>
  <si>
    <t>73920/003/SINAPI</t>
  </si>
  <si>
    <t>6.2</t>
  </si>
  <si>
    <t>Regularizacao de piso/base em argamassa traco 1:4 (cimento e areia), espessura 3,0cm, preparo manual</t>
  </si>
  <si>
    <t>08953/ORSE</t>
  </si>
  <si>
    <t>6.3</t>
  </si>
  <si>
    <t>Impermeabilização com argamassa polimerica (3 demãos) tipo Denvertec 100 ou similar, e aplicação de tela de poliester resinada, malha 2x2mm, ref: Denvertela Poliester R ou similar (área de telhamento e considerando subida de 20cm)</t>
  </si>
  <si>
    <t>83737/SINAPI
83747/sinapi</t>
  </si>
  <si>
    <t>Impermeabilizacao de superficie com manta asfaltica (com polimeros tipo app), e=3 mm, inclusive proteção mecânica 1,5cm, traço 1:5</t>
  </si>
  <si>
    <t>74045/001/SINAPI</t>
  </si>
  <si>
    <t>6.4</t>
  </si>
  <si>
    <t>Cumeeira universal para telhas de fibrocimento ondulada, incluso junta de vedação e acessórios de fixação</t>
  </si>
  <si>
    <t>72107/SINAPI</t>
  </si>
  <si>
    <t>6.5</t>
  </si>
  <si>
    <t>Rufo em chapa de aço galvanizado Nº24, desenvolvimento 25cm</t>
  </si>
  <si>
    <t>73931/SINAPI</t>
  </si>
  <si>
    <t>6.6</t>
  </si>
  <si>
    <t>Estrutura em madeira aparelhada, para telha ondulada de fibrocimento, aluminio ou plastica, apoiada em laje ou parede</t>
  </si>
  <si>
    <t>73986/SINAPI</t>
  </si>
  <si>
    <t>7.1</t>
  </si>
  <si>
    <t xml:space="preserve">Forro de gesso em placas 60x60cm, espessura 1,2cm, inclusive fixação com arame </t>
  </si>
  <si>
    <t>Preço Médio/Cotação</t>
  </si>
  <si>
    <t>7.2</t>
  </si>
  <si>
    <t>Forro de Fibra mineral, Hunther Douglas, Propus Lay-in ou equivalente técnico, placas com 625x1.250mm, com perfil clicado em aço galvazidado na cor branca, resistência à umidade e ao fogo Classe A</t>
  </si>
  <si>
    <t>PISO</t>
  </si>
  <si>
    <t>74115/SINAPI</t>
  </si>
  <si>
    <t>8.1</t>
  </si>
  <si>
    <t>Execução de lastro em concreto (1:2,5:6), preparo manual, com 10cm de espessura</t>
  </si>
  <si>
    <t>73919/002-SINAPI</t>
  </si>
  <si>
    <t>8.2</t>
  </si>
  <si>
    <t>Contrapiso em argamassa traço 1:4, 5cm de espessura, preparo manual</t>
  </si>
  <si>
    <t>73920/001/SINAPI</t>
  </si>
  <si>
    <t>8.3</t>
  </si>
  <si>
    <t>Regularização de piso/base em argamassa traco 1:3 (cimento e areia), espessura 2,0cm, preparo manual</t>
  </si>
  <si>
    <t>73922/003-SINAPI</t>
  </si>
  <si>
    <t>8.4</t>
  </si>
  <si>
    <t>Piso cimentado liso desempenado, traço 1:3 (cimento e areia), espessura 2 cm, preparo manual</t>
  </si>
  <si>
    <t>85181/SINAPI</t>
  </si>
  <si>
    <t>8.5</t>
  </si>
  <si>
    <t>Passeio em concreto desempenado, traço (1:2,5:3,5), 5,0cm de espessura</t>
  </si>
  <si>
    <t>7324/ORSE</t>
  </si>
  <si>
    <t>8.6</t>
  </si>
  <si>
    <t>Pavimentação com Piso Tatil direcional e/ou alerta, de concreto, p/deficientes visuais, dimensões 25x25cm, aplicado com argamassa industrializada</t>
  </si>
  <si>
    <t>7323/ORSE</t>
  </si>
  <si>
    <t>8.7</t>
  </si>
  <si>
    <t>Pavimentação com Piso Tatil direcional e/ou alerta, em borracha, p/deficientes visuais, dimensões 25x25cm, aplicado</t>
  </si>
  <si>
    <t>4555/ORSE</t>
  </si>
  <si>
    <t>8.8</t>
  </si>
  <si>
    <t>Meio-fio pré-moldado de concreto (0,12x0,30x1,00m) simples, rejuntado com argamassa de cimento e areia no traço 1:3</t>
  </si>
  <si>
    <t>8.9</t>
  </si>
  <si>
    <t>Revestimento cerâmico para piso 60 x 60 cm, Porcelanato Linha Graniti Panna tratado, tipo A, Ezizabeth, aplicado com argamassa industrializada AC-III, rejuntado, exclusive regularização de base ou emboço, ou equivalente técnico</t>
  </si>
  <si>
    <t>*9766/ORSE</t>
  </si>
  <si>
    <t>8.10</t>
  </si>
  <si>
    <t>Revestimento cerâmico para piso, 46x46cm, linha Titan White (PEI 5) Elizabeth aplicado com argamassa industrializada AC-III, rejuntado, exclusive regularização de base ou emboço, ou equivalente técnico</t>
  </si>
  <si>
    <t>4667/ORSE</t>
  </si>
  <si>
    <t>8.11</t>
  </si>
  <si>
    <t>Pavimentação em pré-moldado tipo Concregrama, modelo Pavi-grade, dim:45 x 60cm, e=9,5cm, sobre colchão de areia, com preenchimento dos vãos com grama</t>
  </si>
  <si>
    <t xml:space="preserve">9113/ORSE </t>
  </si>
  <si>
    <t>8.12</t>
  </si>
  <si>
    <t>Piso em bloco de concreto, intertravado, cor natural, sobre colchão de areia, e=10cm</t>
  </si>
  <si>
    <t>2217/ORSE</t>
  </si>
  <si>
    <t>8.13</t>
  </si>
  <si>
    <t>Revestimento de piso com com pedra são tomé, tipo "a", exportação, dimensões 47 x 47 cm, aplicada com argamassa industrializada AC-I, exclusive regularização de base</t>
  </si>
  <si>
    <t>7336/ORSE</t>
  </si>
  <si>
    <t>8.14</t>
  </si>
  <si>
    <t>Piso em assoalho de madeira lei de 1ª (Pau D´Arco) - Extra, réguas macho e fêmea 23 x 2cm, sobre ripão de madeira 3,5cm x 5,5cm (Palco)</t>
  </si>
  <si>
    <t>41595/SINAPI</t>
  </si>
  <si>
    <t>8.15</t>
  </si>
  <si>
    <t>Pintura acrílica de faixa de demarcação com 5,0cm de largura</t>
  </si>
  <si>
    <t>2396/ORSE</t>
  </si>
  <si>
    <t>8.16</t>
  </si>
  <si>
    <t>Grama esmeralda em placas, fornecimento e plantio</t>
  </si>
  <si>
    <t>5622/SINAPI</t>
  </si>
  <si>
    <t>8.17</t>
  </si>
  <si>
    <t>Regularização e compactação manual de terreno com soquete</t>
  </si>
  <si>
    <t>0103/ORSE</t>
  </si>
  <si>
    <t>8.18</t>
  </si>
  <si>
    <t>Pavimentação com brita #2 espalhada, esp. = 5,0 cm</t>
  </si>
  <si>
    <t>ORNAMENTAÇÃO</t>
  </si>
  <si>
    <t>7619/ORSE</t>
  </si>
  <si>
    <t>9.1</t>
  </si>
  <si>
    <t>Planta - Lança de São Jorge (sansevieira cylindrica), fornecimento e plantio</t>
  </si>
  <si>
    <t>8852/ORSE</t>
  </si>
  <si>
    <t>9.2</t>
  </si>
  <si>
    <t>Planta - Vinca ou boa noite (catharantuhs roseus), h=0,30m, fornecimento e plantio</t>
  </si>
  <si>
    <t>7616/ORSE</t>
  </si>
  <si>
    <t>9.3</t>
  </si>
  <si>
    <t>Grama amendoim (arachis repens), fornecimento e plantio</t>
  </si>
  <si>
    <t>74134/002/SINAPI</t>
  </si>
  <si>
    <t>10.1</t>
  </si>
  <si>
    <t>Emassamento com massa acrílica, duas demãos</t>
  </si>
  <si>
    <t>74233/SINAPI</t>
  </si>
  <si>
    <t>10.2</t>
  </si>
  <si>
    <t>Fundo selador acrílico, uma demão</t>
  </si>
  <si>
    <t>73954/002/SINAPI</t>
  </si>
  <si>
    <t>10.3</t>
  </si>
  <si>
    <t>Pintura latex acrílica, duas demãos</t>
  </si>
  <si>
    <t>6067/SINAPI</t>
  </si>
  <si>
    <t>10.4</t>
  </si>
  <si>
    <t>Pintura esmalte brilhante (2 demãos) sobre superficie metálica, inclusive proteção com zarcão (1 demão)</t>
  </si>
  <si>
    <t>73739/SINAPI</t>
  </si>
  <si>
    <t>10.5</t>
  </si>
  <si>
    <t>Pintura esmalte acetinado em madeira, duas demãos</t>
  </si>
  <si>
    <t>84665/SINAPI</t>
  </si>
  <si>
    <t>10.6</t>
  </si>
  <si>
    <t>Pintura acrílica para sinalização horizontal em piso cimentado (Vagas: Idoso/Cadeirante)</t>
  </si>
  <si>
    <t xml:space="preserve">ESQUADRIAS / GRADIL </t>
  </si>
  <si>
    <t xml:space="preserve">EQUIVALENTE TECNICO (03763/ORSE - 03518/ORSE + 03504/ORSE) </t>
  </si>
  <si>
    <t>Porta em madeira compensada (canela), lisa, semi-ôca, 0.80 x 2.10 m, revestida c/fórmica, inclusive batentes e ferragens - fechadura la fonte, linha nylon, interna conjunto 4314 (maçaneta/roseta), acabamento nbr (nylon preto) ou similar.</t>
  </si>
  <si>
    <t xml:space="preserve">EQUIVALENTE TECNICO (03763/ORSE - 03518/ORSE + 03538/ORSE) </t>
  </si>
  <si>
    <t>Porta em madeira compensada (canela), lisa, semi-ôca, 0.80 x 2.10 m, revestida c/fórmica, inclusive batentes e ferragens – fechadura la fonte, linha nylon, externa, conjunto 4314 (maçaneta/roseta), acabamento nbr (nylon preto) ou similar.</t>
  </si>
  <si>
    <t xml:space="preserve">EQUIVALENTE TECNICO  (09366/ORSE - 08246/ORSE + 03504/ORSE) </t>
  </si>
  <si>
    <t>Porta em madeira compensada (canela), lisa, semi-ôca, 0.80 x 2.10 m, revestida com laminado melamínico, com chapa inox nos lados internos e externos e barra de apoio inox, inclusive, inclusive batentes e ferragens – fechadura la fonte, linha nylon, interna, conjunto 4314 (maçaneta/roseta), acabamento nbr (nylon preto) ou similar.</t>
  </si>
  <si>
    <t>7613/ORSE (Equiv.)</t>
  </si>
  <si>
    <t>Puxador duplo de alça p/ porta de vidro temperado, tipo barra vertical  de Ø 1" COM 60 cm DE ALTURA, em aço inox escovado ou equivalente técnico</t>
  </si>
  <si>
    <t>73838/SINAPI</t>
  </si>
  <si>
    <t>Porta de Vidro Temperado, espessura 10 mm, inclusive ferragens e acessórios</t>
  </si>
  <si>
    <t>72120/SINAPI</t>
  </si>
  <si>
    <t>Vidro temperado incolor, espessura 10mm, fornecimento e instalação, inclusive massa para vedação (Bandeiras/Folhas fixas)</t>
  </si>
  <si>
    <t>74071/002/SINAPI</t>
  </si>
  <si>
    <t>10.7</t>
  </si>
  <si>
    <t>Porta de alumínio anodizado na cor preto, com fechamento em venezianas abertas, 02 ou 04 folhas</t>
  </si>
  <si>
    <t>1832/ORSE</t>
  </si>
  <si>
    <t>10.8</t>
  </si>
  <si>
    <t>Janela em alumínio, de correr ou abrir, cor preta, tipo moldura/veneziana, completa, exclusive vidros</t>
  </si>
  <si>
    <t>0181/ORSE</t>
  </si>
  <si>
    <t>10.9</t>
  </si>
  <si>
    <t>Vidro liso fumê 4mm</t>
  </si>
  <si>
    <t>74125/002/SINAPI</t>
  </si>
  <si>
    <t>10.10</t>
  </si>
  <si>
    <t>Espelho cristal 4mm, com moldura em alumínio, e compensado 6mm plastificado colado</t>
  </si>
  <si>
    <t>9035/ORSE</t>
  </si>
  <si>
    <t>10.11</t>
  </si>
  <si>
    <t>Gradil Nylofor 3D, malha 20x5cm, Ø 5mm 250x243 cm, pintura branca, verde e preta, Belgo ou similar, inclusive postes (secção 60x40mm e h=3,20m) e acessórios</t>
  </si>
  <si>
    <t>73932/SINAPI (Equiv)</t>
  </si>
  <si>
    <t>10.12</t>
  </si>
  <si>
    <t>Grade de ferro galvanizado com quadro em barra chata, barra quadrada vertical de 1", barra chata horizontal 1/4" x 1", fornecimento e instalação</t>
  </si>
  <si>
    <t>CABEAMENTO ESTRUTURADO</t>
  </si>
  <si>
    <t>11.1</t>
  </si>
  <si>
    <t>Cabeamento - Acessórios Cabeamento - Metálico</t>
  </si>
  <si>
    <t xml:space="preserve">00512/ORSE </t>
  </si>
  <si>
    <t>11.1.1</t>
  </si>
  <si>
    <t>Fornecimento e instalação de bloco de conexão de telefone m10-p 110 IDC - 100 pares</t>
  </si>
  <si>
    <t xml:space="preserve">07164/ORSE </t>
  </si>
  <si>
    <t>11.1.2</t>
  </si>
  <si>
    <t>Fornecimento e instalação de conector rj 45 cat 6 (krone ou similar) RJ45 (CM8v)</t>
  </si>
  <si>
    <t>Comp 1</t>
  </si>
  <si>
    <t>11.1.3</t>
  </si>
  <si>
    <t xml:space="preserve">Fornecimento e instalação de path panel com 24 portas cat.6e </t>
  </si>
  <si>
    <t>11.1.4</t>
  </si>
  <si>
    <t xml:space="preserve">09538/ORSE </t>
  </si>
  <si>
    <t>11.1.5</t>
  </si>
  <si>
    <t xml:space="preserve">Fornecimento e instalação de path cords 110/RJ45 c/1,50m </t>
  </si>
  <si>
    <t>11.2</t>
  </si>
  <si>
    <t>Cabeamento - Acessórios Cabeamento - Rack</t>
  </si>
  <si>
    <t xml:space="preserve">00522/ORSE </t>
  </si>
  <si>
    <t>11.2.1</t>
  </si>
  <si>
    <t>Guia vertical krone - Guia de cabos vertical fechado</t>
  </si>
  <si>
    <t xml:space="preserve">08398/ORSE </t>
  </si>
  <si>
    <t>11.2.2</t>
  </si>
  <si>
    <t>Perfil de aluminio tipo (I, T, U) Perfil de montagem</t>
  </si>
  <si>
    <t>11.3</t>
  </si>
  <si>
    <t>Cabeamento - Acessórios p/ eletrodutos</t>
  </si>
  <si>
    <t>11.3.1</t>
  </si>
  <si>
    <t>Caixa de passagem pvc 4x2" - fornecimento e instalacao  4x2"</t>
  </si>
  <si>
    <t>11.4</t>
  </si>
  <si>
    <t>Cabeamento - Acessórios uso geral</t>
  </si>
  <si>
    <t xml:space="preserve">09816/ORSE </t>
  </si>
  <si>
    <t>11.4.1</t>
  </si>
  <si>
    <t>Fornecimento e instalação de Arruela lisa zincada d=1/4" 1/4"</t>
  </si>
  <si>
    <t>Comp 5</t>
  </si>
  <si>
    <t>11.4.2</t>
  </si>
  <si>
    <t>Fornecimento e instalação de Arruela lisa zincada d=3/8" 3/8"</t>
  </si>
  <si>
    <t>Comp 2</t>
  </si>
  <si>
    <t>11.4.3</t>
  </si>
  <si>
    <t>Fornecimento e instalação de parafuso galvanizado cabeça sextavada 3/8"x2.1/2" rosca soberba</t>
  </si>
  <si>
    <t xml:space="preserve">00685/ORSE </t>
  </si>
  <si>
    <t>11.4.4</t>
  </si>
  <si>
    <t>Fornecimento e instalação de parafuso cabeça lentilha 3/8" x 3/4" (ref. vl 1.68 valemam ou similar) 1/4"x5/8" máquina rosca total</t>
  </si>
  <si>
    <t xml:space="preserve">09832/ORSE </t>
  </si>
  <si>
    <t>11.4.5</t>
  </si>
  <si>
    <t>Porca sextavada zincada 1/4" (fornecimento e colocação) 1/4"</t>
  </si>
  <si>
    <t xml:space="preserve">00721/ORSE </t>
  </si>
  <si>
    <t>11.4.6</t>
  </si>
  <si>
    <t>Fornecimento e instalação de porca sextavada 3/8" (ref vl 1.55 valemam ou similar) 3/8"</t>
  </si>
  <si>
    <t xml:space="preserve">07879/ORSE </t>
  </si>
  <si>
    <t>11.4.7</t>
  </si>
  <si>
    <t>Suporte vertical 100 x 50 mm para fixação de eletrocalha metálica ( ref.: Mopa ou similar) 38x90mm</t>
  </si>
  <si>
    <t xml:space="preserve">07384/ORSE </t>
  </si>
  <si>
    <t>11.4.8</t>
  </si>
  <si>
    <t>Fixação de eletrocalhas com vergalhão (Tirante) com rosca total ø 1/4"x1000mm (marvitec ref. 1431 ou similar) 1/4"x(comp. p/ proj.)</t>
  </si>
  <si>
    <t>11.5</t>
  </si>
  <si>
    <t>Cabeamento - Cabeamento estruturado - metálico</t>
  </si>
  <si>
    <t xml:space="preserve">07138/ORSE </t>
  </si>
  <si>
    <t>11.5.1</t>
  </si>
  <si>
    <t>Fornecimento e lançamento de cabo utp 4 pares cat 6 4 pares</t>
  </si>
  <si>
    <t>11.6</t>
  </si>
  <si>
    <t>Cabeamento - Caixa de passagem - sobrepor</t>
  </si>
  <si>
    <t xml:space="preserve">08896/ORSE </t>
  </si>
  <si>
    <t>11.6.1</t>
  </si>
  <si>
    <t xml:space="preserve">Caixa de passagem pvc 15x15x8cm p/eletrica, tipo Aquatic ou similar </t>
  </si>
  <si>
    <t>11.7</t>
  </si>
  <si>
    <t>Cabeamento - Dispositivo de Cabeamento - embutir</t>
  </si>
  <si>
    <t xml:space="preserve">00714/ORSE </t>
  </si>
  <si>
    <t>11.7.1</t>
  </si>
  <si>
    <t>Fornecimento e instalação de espelho para caixa vertical 4" x 2" com 02 saídas rj-45 (krone ou similar) 2 módulos - RJ45</t>
  </si>
  <si>
    <t>COTAÇÃO</t>
  </si>
  <si>
    <t>11.7.2</t>
  </si>
  <si>
    <t>Certificação dos pontos de lógica</t>
  </si>
  <si>
    <t>PT</t>
  </si>
  <si>
    <t>11.8</t>
  </si>
  <si>
    <t>Cabeamento - Eletrocalha furada tipo C pré-galv. quen</t>
  </si>
  <si>
    <t xml:space="preserve">08684/ORSE </t>
  </si>
  <si>
    <t>11.8.1</t>
  </si>
  <si>
    <t xml:space="preserve">Fornecimento e instalação de eletrocalha perfurada 100 x 100 x 3000 mm (ref. mopa ou similar) </t>
  </si>
  <si>
    <t xml:space="preserve">07819/ORSE </t>
  </si>
  <si>
    <t>11.8.2</t>
  </si>
  <si>
    <t xml:space="preserve">Suporte de sustentação de eletrocalha metálica 120x146mm(ref. Mopa ou similar) </t>
  </si>
  <si>
    <t xml:space="preserve">09519/ORSE </t>
  </si>
  <si>
    <t>11.8.3</t>
  </si>
  <si>
    <t xml:space="preserve">Tala plana perfurada 100mm para eletrocalha metálica (ref.: mopa ou similar) </t>
  </si>
  <si>
    <t>11.9</t>
  </si>
  <si>
    <t>Cabeamento - Eletroduto PVC flexível</t>
  </si>
  <si>
    <t>11.9.1</t>
  </si>
  <si>
    <t xml:space="preserve">Eletroduto de pvc rígido roscável, diâm = 25mm (3/4") </t>
  </si>
  <si>
    <t>11.9.2</t>
  </si>
  <si>
    <t xml:space="preserve">Eletroduto de pvc rígido roscável, diâm = 32mm (1") </t>
  </si>
  <si>
    <t>11.9.3</t>
  </si>
  <si>
    <t xml:space="preserve">Eletroduto de pvc rígido roscável, diâm = 85mm (3") </t>
  </si>
  <si>
    <t>11.9.4</t>
  </si>
  <si>
    <t xml:space="preserve">Eletroduto de pvc rígido roscável, diâm = 50mm (1 1/2") </t>
  </si>
  <si>
    <t>11.10</t>
  </si>
  <si>
    <t>Cabeamento - Rack</t>
  </si>
  <si>
    <t xml:space="preserve">08682/ORSE </t>
  </si>
  <si>
    <t>11.10.1</t>
  </si>
  <si>
    <t>Fornecimento e instalação de rack de piso 19" x 12u x 450mm 12U x 470mm</t>
  </si>
  <si>
    <t xml:space="preserve">08681/ORSE </t>
  </si>
  <si>
    <t>11.10.2</t>
  </si>
  <si>
    <t xml:space="preserve">Fornecimento e instalação de mini rack de parede 19" x 5u x 470mm </t>
  </si>
  <si>
    <t>INSTALAÇÕES ELÉTRICAS</t>
  </si>
  <si>
    <t>12.1</t>
  </si>
  <si>
    <t>Elétrica - Acessórios p/ eletrodutos</t>
  </si>
  <si>
    <t xml:space="preserve">00344/ORSE </t>
  </si>
  <si>
    <t>12.1.1</t>
  </si>
  <si>
    <t xml:space="preserve">Bucha com arruela em liga especial zamak p/eletroduto 25mm, d=1" </t>
  </si>
  <si>
    <t xml:space="preserve">09925/ORSE </t>
  </si>
  <si>
    <t>12.1.2</t>
  </si>
  <si>
    <t xml:space="preserve">Bucha com arruela em liga especial zamak p/eletroduto 32mm, d=1 1/4" </t>
  </si>
  <si>
    <t>12.1.3</t>
  </si>
  <si>
    <t>caixa de passagem pvc 4x2" - fornecimento e instalacao</t>
  </si>
  <si>
    <t>12.1.4</t>
  </si>
  <si>
    <t xml:space="preserve">caixa de passagem pvc 3" octogonal </t>
  </si>
  <si>
    <t>12.2</t>
  </si>
  <si>
    <t>Elétrica - Acessórios uso geral</t>
  </si>
  <si>
    <t>41598/SINAPI</t>
  </si>
  <si>
    <t>12.2.1</t>
  </si>
  <si>
    <t>Entrada provisória de energia elétrica aerea trifasica 40a em poste madeira</t>
  </si>
  <si>
    <t xml:space="preserve">02841/ORSE </t>
  </si>
  <si>
    <t>12.2.2</t>
  </si>
  <si>
    <t xml:space="preserve">Fornecimento de arame de ferro galvanizado 12 bwg </t>
  </si>
  <si>
    <t>12.2.3</t>
  </si>
  <si>
    <t xml:space="preserve">Arruela lisa zincada d=1/4" </t>
  </si>
  <si>
    <t>12.2.4</t>
  </si>
  <si>
    <t xml:space="preserve">Arruela lisa zincada d=3/8" </t>
  </si>
  <si>
    <t xml:space="preserve">04015/ORSE </t>
  </si>
  <si>
    <t>12.2.5</t>
  </si>
  <si>
    <t xml:space="preserve">Fita isolante alta fusão 19 mm x 10 m - Fornecimento </t>
  </si>
  <si>
    <t xml:space="preserve">09829/ORSE </t>
  </si>
  <si>
    <t>12.2.6</t>
  </si>
  <si>
    <t>Parafuso 5/8" x 3 1/2" (fornecimento) 3/8"x2.1/2" rosca total WW</t>
  </si>
  <si>
    <t>12.2.7</t>
  </si>
  <si>
    <t>12.2.8</t>
  </si>
  <si>
    <t xml:space="preserve">Porca sextavada zincada 1/4" (fornecimento e colocação) </t>
  </si>
  <si>
    <t>12.2.9</t>
  </si>
  <si>
    <t xml:space="preserve">Fornecimento e instalação de porca sextavada 3/8" (ref vl 1.55 valemam ou similar) </t>
  </si>
  <si>
    <t xml:space="preserve">09106/ORSE </t>
  </si>
  <si>
    <t>12.2.10</t>
  </si>
  <si>
    <t xml:space="preserve">Suporte de fixação de tubulação Ø 3" com vergalhão de 3/8"x1000mm </t>
  </si>
  <si>
    <t xml:space="preserve">00424/ORSE </t>
  </si>
  <si>
    <t>12.2.11</t>
  </si>
  <si>
    <t xml:space="preserve">Fornecimento e instalação de vergalhão (tirante c/ rosca d=3/8"x1000mm (marvitec ref. 1431 ou similar)  </t>
  </si>
  <si>
    <t>12.3</t>
  </si>
  <si>
    <t>Elétrica - Cabo Unipolar (cobre)</t>
  </si>
  <si>
    <t xml:space="preserve">09204/ORSE </t>
  </si>
  <si>
    <t>12.3.1</t>
  </si>
  <si>
    <t xml:space="preserve">Cabo de cobre isolado em EPR flexível unipolar 16mm² - 0,6Kv/1Kv/90° </t>
  </si>
  <si>
    <t xml:space="preserve">07916/ORSE </t>
  </si>
  <si>
    <t>12.3.2</t>
  </si>
  <si>
    <t xml:space="preserve">Cabo de cobre isolado em EPR flexível unipolar 35mm² - 0,6Kv/1Kv/90° </t>
  </si>
  <si>
    <t>73860/008</t>
  </si>
  <si>
    <t>12.3.3</t>
  </si>
  <si>
    <t xml:space="preserve">Cabo de cobre flexível isolado, seção 2,5mm², 450/ 750v / 70°c </t>
  </si>
  <si>
    <t>73860/009</t>
  </si>
  <si>
    <t>12.3.4</t>
  </si>
  <si>
    <t xml:space="preserve">Cabo de cobre flexível isolado, seção 4mm², 450/ 750v / 70°c </t>
  </si>
  <si>
    <t xml:space="preserve">03799/ORSE </t>
  </si>
  <si>
    <t>12.3.5</t>
  </si>
  <si>
    <t xml:space="preserve">Cabo de cobre flexível isolado, seção 6mm², 450/ 750v / 70°c </t>
  </si>
  <si>
    <t>12.4</t>
  </si>
  <si>
    <t>Elétrica - Caixa de passagem - embutir</t>
  </si>
  <si>
    <t>Caixa de passagem 40x40x50 fundo brita com tampa</t>
  </si>
  <si>
    <t>12.5</t>
  </si>
  <si>
    <t>Elétrica - Dispositivo Elétrico - embutido</t>
  </si>
  <si>
    <t>12.5.1</t>
  </si>
  <si>
    <t>interruptor simples de embutir 10a/250v 1 tecla, com placa - fornecimento e instalacao</t>
  </si>
  <si>
    <t xml:space="preserve">03729/ORSE </t>
  </si>
  <si>
    <t>12.5.2</t>
  </si>
  <si>
    <t xml:space="preserve">Interruptor 01 seção simples, de embutir, com placa, conjugado com tomada 2p+t, ABNT, 10A, inclusive caixa pvc 4x2 </t>
  </si>
  <si>
    <t>12.5.3</t>
  </si>
  <si>
    <t>interruptor simples de embutir 10a/250v 2 teclas, com placa - fornecimento e instalacao</t>
  </si>
  <si>
    <t>12.5.4</t>
  </si>
  <si>
    <t>interruptor simples de embutir 10a/250v 3 teclas, com placa - fornecimento e instalacao</t>
  </si>
  <si>
    <t>12.5.5</t>
  </si>
  <si>
    <t xml:space="preserve">tomada de embutir 2p+t 10a/250v c/ placa - fornecimento e instalacao </t>
  </si>
  <si>
    <t>12.5.6</t>
  </si>
  <si>
    <t>tomada dupla de embutir 2p+t 10 A c/ placa - fornecimento e instalação</t>
  </si>
  <si>
    <t>12.5.7</t>
  </si>
  <si>
    <t xml:space="preserve">tomada de embutir 2p+t 20a/250v c/ placa - fornecimento e instalacao </t>
  </si>
  <si>
    <t>12.6</t>
  </si>
  <si>
    <t>Elétrica - Dispositivo de Proteção</t>
  </si>
  <si>
    <t xml:space="preserve">08635/ORSE </t>
  </si>
  <si>
    <t>12.6.1</t>
  </si>
  <si>
    <t xml:space="preserve">Disjuntor termomagnetico monopolar 16 A, padrão DIN (linha branca) curva de disparo C, corrente de interrupção 5KA, ref.: Siemens 5 SX1 ou similar. </t>
  </si>
  <si>
    <t xml:space="preserve">08417/ORSE </t>
  </si>
  <si>
    <t>12.6.2</t>
  </si>
  <si>
    <t xml:space="preserve">Disjuntor termomagnetico monopolar 20 A, padrão DIN (Europeu - linha branca), curva C, corrente 5KA </t>
  </si>
  <si>
    <t xml:space="preserve">09518/ORSE </t>
  </si>
  <si>
    <t>12.6.3</t>
  </si>
  <si>
    <t xml:space="preserve">Disjuntor termomagnético monopolar 25 A, padrão DIN (linha branca), curva de disparo B, corrente de interrupção 5KA, ref.: Siemens 5 SX1 ou similar. </t>
  </si>
  <si>
    <t xml:space="preserve">08078/ORSE </t>
  </si>
  <si>
    <t>12.6.4</t>
  </si>
  <si>
    <t xml:space="preserve">Disjuntor termomagnetico tripolar 125 A, padrão DIN (Europeu - linha branca), 10KA </t>
  </si>
  <si>
    <t xml:space="preserve">07871/ORSE </t>
  </si>
  <si>
    <t>12.6.5</t>
  </si>
  <si>
    <t xml:space="preserve">Disjuntor monopolar DR 25 A - Dispositivo residual diferencial, tipo AC, ref.5SU1 Siemens ou similar </t>
  </si>
  <si>
    <t>12.7</t>
  </si>
  <si>
    <t>Elétrica - Eletrocalha furada tipo C pré-galv. quen</t>
  </si>
  <si>
    <t xml:space="preserve">00748/ORSE </t>
  </si>
  <si>
    <t>12.7.1</t>
  </si>
  <si>
    <t xml:space="preserve">Fornecimento e instalação de eletrocalha metálica 150 x 50 x 3000 mm (ref. vl 3.01 ge valemam ou similar) </t>
  </si>
  <si>
    <t xml:space="preserve">00763/ORSE </t>
  </si>
  <si>
    <t>12.7.2</t>
  </si>
  <si>
    <t xml:space="preserve">Fornecimento e instalação de eletrocalha perfurada 200 x 100 x 3000 mm (ref. mopa ou similar) </t>
  </si>
  <si>
    <t xml:space="preserve">08695/ORSE </t>
  </si>
  <si>
    <t>12.7.3</t>
  </si>
  <si>
    <t>Suporte vertical 100 x 100 mm para fixação de eletrocalha metálica ( ref.: Mopa ou similar)  - 120x160mm</t>
  </si>
  <si>
    <t xml:space="preserve">09524/ORSE </t>
  </si>
  <si>
    <t>12.7.4</t>
  </si>
  <si>
    <t xml:space="preserve">Tala plana perfurada 50mm para eletrocalha metálica (ref.: mopa ou similar) </t>
  </si>
  <si>
    <t>12.8</t>
  </si>
  <si>
    <t>Elétrica - Eletroduto PVC rigido</t>
  </si>
  <si>
    <t xml:space="preserve">74252/001 </t>
  </si>
  <si>
    <t>12.8.1</t>
  </si>
  <si>
    <t>eletroduto de pvc rigido roscavel dn 25mm (1") incl conexoes, fornecimento e instalacao</t>
  </si>
  <si>
    <t>12.8.2</t>
  </si>
  <si>
    <t>eletroduto de pvc rigido roscavel dn 20mm (3/4") incl conexoes, fornecimento e instalacao</t>
  </si>
  <si>
    <t>12.8.3</t>
  </si>
  <si>
    <t>eletroduto de pvc rigido roscavel dn 40mm (1 1/2") incl conexoes, fornecimento e instalacao</t>
  </si>
  <si>
    <t>12.8.4</t>
  </si>
  <si>
    <t>eletroduto de pvc rigido roscavel dn 50mm (2"), incl conexoes, fornecimento e instalacao</t>
  </si>
  <si>
    <t>12.8.5</t>
  </si>
  <si>
    <t>eletroduto de pvc rigido roscavel dn 32mm (1 1/4") incl conexoes, fornecimento e instalacao</t>
  </si>
  <si>
    <t>12.8.6</t>
  </si>
  <si>
    <t xml:space="preserve">eletroduto de pvc rigido roscavel dn 15mm (1/2") incl conexoes, fornec  </t>
  </si>
  <si>
    <t>12.9</t>
  </si>
  <si>
    <t>Elétrica - Luminária e acessórios</t>
  </si>
  <si>
    <t>07591/ORSE</t>
  </si>
  <si>
    <t>12.9.1</t>
  </si>
  <si>
    <t>luminária tipo arandela em vidro leitoso, ref:dp-1922-01, lustres projeto ou similar, inclusive lâmpada fluorescente compacta 25w</t>
  </si>
  <si>
    <t>12.9.2</t>
  </si>
  <si>
    <t>luminária redonda de embutir com duas lâmpadas fluorescentes compactas de 20w, ref 2350-jc lustres projeto ou equivalente técnico.</t>
  </si>
  <si>
    <t xml:space="preserve">07588/ORSE </t>
  </si>
  <si>
    <t>12.9.3</t>
  </si>
  <si>
    <t xml:space="preserve">Luminária de embutir com aletas, para lâmpada fluorescente, 2 x 32w, ref. C-2359, da Lustres Projeto ou similar, completa </t>
  </si>
  <si>
    <t>07641/ORSE</t>
  </si>
  <si>
    <t>12.9.4</t>
  </si>
  <si>
    <t>Luminária redonda, sobrepor, com 2 lampadas fluorescentes compactas de 20w, com difusor em vidro fosco, ref: c-2044/m, da lustres projeto ou similar</t>
  </si>
  <si>
    <t>Comp 3</t>
  </si>
  <si>
    <t>12.9.5</t>
  </si>
  <si>
    <t>Poste decorativo em tubo de aço zincado e pintado, com difusor em vidro leitoso brilhante, com 02 pétalas, da lustres projeto, ref. f-5125 ou similar, inclusive lâmpada 26w</t>
  </si>
  <si>
    <t>12.9.6</t>
  </si>
  <si>
    <t>Luminária jardim embutida no solo com grade protetora para lâmpada halógena par38 - 100w, ref dp-2143-01 lustres projeto ou equivalente técnico</t>
  </si>
  <si>
    <t>00612/ORSE</t>
  </si>
  <si>
    <t>12.9.7</t>
  </si>
  <si>
    <t xml:space="preserve">Refletor para lampada halógena palito 300w, ref: HFL3BC, Bronzearte ou similar, incluso lampada </t>
  </si>
  <si>
    <t>73783/007/SINAP</t>
  </si>
  <si>
    <t>12.9.8</t>
  </si>
  <si>
    <t>Poste concreto seção circular comprimento=7m carga nominal topo 400kg inclusive escavacao exclusive transporte - fornecimento e colocação</t>
  </si>
  <si>
    <t>12.10</t>
  </si>
  <si>
    <t>Elétrica - Material p/ entrada serviço</t>
  </si>
  <si>
    <t xml:space="preserve">02842/ORSE </t>
  </si>
  <si>
    <t>12.10.1</t>
  </si>
  <si>
    <t xml:space="preserve">Fornecimento de armação secundária 1 estribo </t>
  </si>
  <si>
    <t>12.10.2</t>
  </si>
  <si>
    <t>Caixa inspeção de aterramento 200x200x200mm</t>
  </si>
  <si>
    <t>12.10.3</t>
  </si>
  <si>
    <t>haste coperweld 3/4" x 3,00m com conector</t>
  </si>
  <si>
    <t>02892/ORSE</t>
  </si>
  <si>
    <t>12.10.4</t>
  </si>
  <si>
    <t>fornecimento de isolador roldana de porcelana</t>
  </si>
  <si>
    <t>02912/orse</t>
  </si>
  <si>
    <t>12.10.5</t>
  </si>
  <si>
    <t>fornecimento de parafuso cabeça quadrada 16 x 150mm</t>
  </si>
  <si>
    <t>08454/ORSE</t>
  </si>
  <si>
    <t>12.10.6</t>
  </si>
  <si>
    <t xml:space="preserve">Poste de concreto duplo T (DT) 7/600 - fornecimento e assentamento </t>
  </si>
  <si>
    <t>12.11</t>
  </si>
  <si>
    <t>Elétrica - Quadro de medição - CPFL</t>
  </si>
  <si>
    <t>00339/ORSE</t>
  </si>
  <si>
    <t>12.11.1</t>
  </si>
  <si>
    <t>Quadro de medição trifásica com caixa em noril</t>
  </si>
  <si>
    <t>12.12</t>
  </si>
  <si>
    <t>Elétrica - Quadro distrib. chapa pintada - embutir</t>
  </si>
  <si>
    <t xml:space="preserve">03190/ORSE </t>
  </si>
  <si>
    <t>12.12.1</t>
  </si>
  <si>
    <t>Quadro de distribuição de embutir, com barramento, em chapa de aço, para até 75 disjuntores, 1200x600x120cm, exclusive disjuntores - Cap. 50 disj. unip. - In barr. 225 A</t>
  </si>
  <si>
    <t xml:space="preserve">00559/ORSE </t>
  </si>
  <si>
    <t>12.12.2</t>
  </si>
  <si>
    <t xml:space="preserve">Luminária de emergência 20 w </t>
  </si>
  <si>
    <t xml:space="preserve">04147/ORSE </t>
  </si>
  <si>
    <t>12.12.3</t>
  </si>
  <si>
    <t xml:space="preserve">Transformador trifasico 112,5 kva, at 13800v, bt 380/220 v, fornecimento </t>
  </si>
  <si>
    <t>INSTALAÇÕES HIDROSANITÁRIAS</t>
  </si>
  <si>
    <t>13.1</t>
  </si>
  <si>
    <t>Alimentação - Aparelho</t>
  </si>
  <si>
    <t xml:space="preserve">02647/ORSE </t>
  </si>
  <si>
    <t>13.1.1</t>
  </si>
  <si>
    <t xml:space="preserve">Conjunto moto-bomba com motor de 3/4 cv, monofásico, bomba centrífuga, sucção=1", recalque=1", pr. máx. 26 mca, alt. sucção 8 mca. faixas hm (m) - q (m3/h) : (23-3,4)(20-4,7)(17-5,7)(14-6,6)(11-7,3), inclusive chave de partida direta </t>
  </si>
  <si>
    <t>13.2</t>
  </si>
  <si>
    <t>Alimentação - Metais</t>
  </si>
  <si>
    <t xml:space="preserve">03201/ORSE </t>
  </si>
  <si>
    <t>13.2.1</t>
  </si>
  <si>
    <t xml:space="preserve">Registro tipo esfera em PVC c/borboleta, d = 3/4" </t>
  </si>
  <si>
    <t xml:space="preserve">01482/ORSE </t>
  </si>
  <si>
    <t>13.2.2</t>
  </si>
  <si>
    <t xml:space="preserve">Válvula pé c/ crivo, d = 25 mm (1") </t>
  </si>
  <si>
    <t>13.3</t>
  </si>
  <si>
    <t>Alimentação - PVC misto soldável</t>
  </si>
  <si>
    <t xml:space="preserve">01223/ORSE </t>
  </si>
  <si>
    <t>13.3.1</t>
  </si>
  <si>
    <t xml:space="preserve">Adaptador de pvc rígido roscável com flanges para caixa d'água diam = 3/4" </t>
  </si>
  <si>
    <t xml:space="preserve">06088/ORSE </t>
  </si>
  <si>
    <t>13.3.2</t>
  </si>
  <si>
    <t>Fornecimento de Colar de Tomada de PVC, com Travas e Saída Roscáve,  3/4"</t>
  </si>
  <si>
    <t xml:space="preserve">01135/ORSE </t>
  </si>
  <si>
    <t>13.3.3</t>
  </si>
  <si>
    <t xml:space="preserve">Joelho 90º de pvc rígido soldável, marrom diâm = 25mm </t>
  </si>
  <si>
    <t>13.4</t>
  </si>
  <si>
    <t>Alimentação - PVC rígido soldável</t>
  </si>
  <si>
    <t xml:space="preserve">01028/ORSE </t>
  </si>
  <si>
    <t>13.4.1</t>
  </si>
  <si>
    <t xml:space="preserve">Tubo pvc rígido soldável marrom p/ água, d = 25 mm (3/4") </t>
  </si>
  <si>
    <t>13.5</t>
  </si>
  <si>
    <t xml:space="preserve">01224/ORSE </t>
  </si>
  <si>
    <t>13.5.1</t>
  </si>
  <si>
    <t xml:space="preserve">Adaptador de pvc rígido roscável com flanges para caixa d'água diam = 1" </t>
  </si>
  <si>
    <t xml:space="preserve">01051/ORSE </t>
  </si>
  <si>
    <t>13.5.2</t>
  </si>
  <si>
    <t xml:space="preserve">Adaptador de pvc rígido soldável c/ flanges livres p/ caixa de água diâm = 50mm x 11/2" </t>
  </si>
  <si>
    <t>13.5.3</t>
  </si>
  <si>
    <t xml:space="preserve">Adaptador de pvc rígido soldável curto c/ bolsa e rosca p/ registro diâm = 25mm x 3/4" </t>
  </si>
  <si>
    <t>13.5.4</t>
  </si>
  <si>
    <t xml:space="preserve">Adaptador de pvc rígido soldável curto c/ bolsa e rosca p/ registro diâm = 32mm x 1" </t>
  </si>
  <si>
    <t xml:space="preserve">01108/ORSE </t>
  </si>
  <si>
    <t>13.5.5</t>
  </si>
  <si>
    <t xml:space="preserve">Curva 45º de pvc rígido soldável, marrom diâm = 25mm </t>
  </si>
  <si>
    <t xml:space="preserve">01117/ORSE </t>
  </si>
  <si>
    <t>13.5.6</t>
  </si>
  <si>
    <t xml:space="preserve">Curva 90º de pvc rígido soldável, marrom diâm = 25mm </t>
  </si>
  <si>
    <t xml:space="preserve">01127/ORSE </t>
  </si>
  <si>
    <t>13.5.7</t>
  </si>
  <si>
    <t xml:space="preserve">Joelho 45º de pvc rígido soldável, marrom diâm = 32mm </t>
  </si>
  <si>
    <t>13.5.8</t>
  </si>
  <si>
    <t xml:space="preserve">01136/ORSE </t>
  </si>
  <si>
    <t>13.5.9</t>
  </si>
  <si>
    <t xml:space="preserve">Joelho 90º de pvc rígido soldável, marrom diâm = 32mm </t>
  </si>
  <si>
    <t>13.5.10</t>
  </si>
  <si>
    <t xml:space="preserve">01029/ORSE </t>
  </si>
  <si>
    <t>13.5.11</t>
  </si>
  <si>
    <t xml:space="preserve">Tubo pvc rígido soldável marrom p/ água, d = 32 mm (1") </t>
  </si>
  <si>
    <t xml:space="preserve">01168/ORSE </t>
  </si>
  <si>
    <t>13.5.12</t>
  </si>
  <si>
    <t xml:space="preserve">Tê 90º de pvc rígido soldável, marrom diâm = 25mm </t>
  </si>
  <si>
    <t xml:space="preserve">01169/ORSE </t>
  </si>
  <si>
    <t>13.5.13</t>
  </si>
  <si>
    <t xml:space="preserve">Tê 90º de pvc rígido soldável, marrom diâm = 32mm </t>
  </si>
  <si>
    <t>13.6</t>
  </si>
  <si>
    <t>Esgoto - Caixas de Passagem</t>
  </si>
  <si>
    <t xml:space="preserve">07238/ORSE </t>
  </si>
  <si>
    <t>13.6.1</t>
  </si>
  <si>
    <t xml:space="preserve">Caixa de passagem em alvenaria de tijolos maciços esp. = 0,12m, dim. int. = 0.60 x 0.60 x 0.15m </t>
  </si>
  <si>
    <t xml:space="preserve">07863/ORSE </t>
  </si>
  <si>
    <t>13.6.2</t>
  </si>
  <si>
    <t xml:space="preserve">Caixa de passagem em alvenaria de tijolos maciços esp. = 0,12m, dim. int.= 0,80x0,80x0,30m </t>
  </si>
  <si>
    <t xml:space="preserve">09375/ORSE </t>
  </si>
  <si>
    <t>13.6.3</t>
  </si>
  <si>
    <t xml:space="preserve">Caixa de gordura "cg" 60 x 60 x 65cm </t>
  </si>
  <si>
    <t xml:space="preserve">04883/ORSE </t>
  </si>
  <si>
    <t>13.6.4</t>
  </si>
  <si>
    <t xml:space="preserve">Caixa de inspeção 0.60 x 0.60 x 0.60m </t>
  </si>
  <si>
    <t xml:space="preserve">09030/ORSE </t>
  </si>
  <si>
    <t>13.6.5</t>
  </si>
  <si>
    <t xml:space="preserve">Caixa de passagem em alvenaria de tijolos maciços esp. = 0,12m, dim. int.= 0,80x0,80x0,40m </t>
  </si>
  <si>
    <t>13.7</t>
  </si>
  <si>
    <t>Esgoto - PVC Acessórios</t>
  </si>
  <si>
    <t xml:space="preserve">04280/ORSE </t>
  </si>
  <si>
    <t>13.7.1</t>
  </si>
  <si>
    <t xml:space="preserve">Caixa sifonada em pvc,100x150x50mm, acabamento branco, c/grelha e porta grelha </t>
  </si>
  <si>
    <t xml:space="preserve">01697/ORSE </t>
  </si>
  <si>
    <t>13.7.2</t>
  </si>
  <si>
    <t xml:space="preserve">Caixa sifonada quadrada, com três entradas e uma saida, d = 100x100x50mm, ref. nº 63, branco, com grelha, Akros ou similar </t>
  </si>
  <si>
    <t xml:space="preserve">01702/ORSE </t>
  </si>
  <si>
    <t>13.7.3</t>
  </si>
  <si>
    <t xml:space="preserve">Ralo sifonado em pvc d = 100 mm altura regulável, saída 40 mm, com grelha redonda acabamento cromado </t>
  </si>
  <si>
    <t xml:space="preserve">04396/ORSE </t>
  </si>
  <si>
    <t>13.7.4</t>
  </si>
  <si>
    <t xml:space="preserve">Sifao cromado para lavatorio, DECA ref.1680C 1 x 1 1/2 ou similar </t>
  </si>
  <si>
    <t>13.7.5</t>
  </si>
  <si>
    <t xml:space="preserve">Sifao cromado para lavatorio, DECA ref.1680C 1 x 2 ou similar </t>
  </si>
  <si>
    <t xml:space="preserve">09921/ORSE </t>
  </si>
  <si>
    <t>13.7.6</t>
  </si>
  <si>
    <t>Sifão para mictório, DECA 1681, acabamento cromado ou similar 1.1/4"- 2"</t>
  </si>
  <si>
    <t xml:space="preserve">03677/ORSE </t>
  </si>
  <si>
    <t>13.7.7</t>
  </si>
  <si>
    <t xml:space="preserve">Válvula em PVC para lavatório, acabamento cromado, ASTRA VL6 (1", com tampa, ladrão e cunho completo) ou similar </t>
  </si>
  <si>
    <t xml:space="preserve">03679/ORSE </t>
  </si>
  <si>
    <t>13.7.8</t>
  </si>
  <si>
    <t xml:space="preserve">Válvula em PVC para pia de cozinha, acabamento cromado, ASTRA VP2 ou similar </t>
  </si>
  <si>
    <t>13.8</t>
  </si>
  <si>
    <t>Esgoto - PVC Esgoto</t>
  </si>
  <si>
    <t xml:space="preserve">01621/ORSE </t>
  </si>
  <si>
    <t>13.8.1</t>
  </si>
  <si>
    <t xml:space="preserve">Curva 45° longa em pvc rígido c/ anéis, diâm =100mm </t>
  </si>
  <si>
    <t xml:space="preserve">01540/ORSE </t>
  </si>
  <si>
    <t>13.8.2</t>
  </si>
  <si>
    <t xml:space="preserve">Curva 90° curta em pvc rígido soldável, diâm = 100mm </t>
  </si>
  <si>
    <t xml:space="preserve">01600/ORSE </t>
  </si>
  <si>
    <t>13.8.3</t>
  </si>
  <si>
    <t xml:space="preserve">Curva 90° curta pvc soldável p/ esgoto secundário, diâm = 40mm </t>
  </si>
  <si>
    <t xml:space="preserve">01538/ORSE </t>
  </si>
  <si>
    <t>13.8.4</t>
  </si>
  <si>
    <t xml:space="preserve">Curva 90° curta em pvc rígido soldável, diâm = 50mm </t>
  </si>
  <si>
    <t xml:space="preserve">01627/ORSE </t>
  </si>
  <si>
    <t>13.8.5</t>
  </si>
  <si>
    <t xml:space="preserve">Joelho 45° em pvc rígido c/ anéis, diâm =100mm </t>
  </si>
  <si>
    <t xml:space="preserve">01551/ORSE </t>
  </si>
  <si>
    <t>13.8.6</t>
  </si>
  <si>
    <t xml:space="preserve">Joelho 45° em pvc rígido soldável, diâm = 40mm </t>
  </si>
  <si>
    <t>13.8.7</t>
  </si>
  <si>
    <t xml:space="preserve">Joelho 45° em pvc rígido soldável, diâm = 50mm </t>
  </si>
  <si>
    <t xml:space="preserve">01556/ORSE </t>
  </si>
  <si>
    <t>13.8.8</t>
  </si>
  <si>
    <t xml:space="preserve">Joelho 90° em pvc rígido soldável, diâm = 100mm </t>
  </si>
  <si>
    <t xml:space="preserve">01554/ORSE </t>
  </si>
  <si>
    <t>13.8.9</t>
  </si>
  <si>
    <t xml:space="preserve">Joelho 90° em pvc rígido soldável, diâm = 40mm </t>
  </si>
  <si>
    <t>13.8.10</t>
  </si>
  <si>
    <t xml:space="preserve">Joelho 90° em pvc rígido soldável, diâm = 50mm </t>
  </si>
  <si>
    <t xml:space="preserve">01672/ORSE </t>
  </si>
  <si>
    <t>13.8.11</t>
  </si>
  <si>
    <t xml:space="preserve">Joelho de 90°com bolsa para anel, em pvc rígido c/ anéis, para esgoto secundário, diâm = 40mm </t>
  </si>
  <si>
    <t xml:space="preserve">01640/ORSE </t>
  </si>
  <si>
    <t>13.8.12</t>
  </si>
  <si>
    <t xml:space="preserve">Junção dupla em pvc rígido c/ anéis, para esgoto primário, diâm =100mm </t>
  </si>
  <si>
    <t xml:space="preserve">01636/ORSE </t>
  </si>
  <si>
    <t>13.8.13</t>
  </si>
  <si>
    <t xml:space="preserve">Junção simples em pvc rígido c/ anéis, para esgoto primário, diâm =100 x 50mm </t>
  </si>
  <si>
    <t xml:space="preserve">01638/ORSE </t>
  </si>
  <si>
    <t>13.8.14</t>
  </si>
  <si>
    <t xml:space="preserve">Junção simples em pvc rígido c/ anéis, para esgoto primário, diâm = 100 x 100mm </t>
  </si>
  <si>
    <t xml:space="preserve">01633/ORSE </t>
  </si>
  <si>
    <t>13.8.15</t>
  </si>
  <si>
    <t xml:space="preserve">Junção simples em pvc rígido c/ anéis, para esgoto primário, diâm = 50 x 50mm </t>
  </si>
  <si>
    <t xml:space="preserve">01656/ORSE </t>
  </si>
  <si>
    <t>13.8.16</t>
  </si>
  <si>
    <t xml:space="preserve">Redução excêntrica em pvc rígido c/ anéis, para esgoto primário, diâm =100 x 50mm </t>
  </si>
  <si>
    <t xml:space="preserve">01529/ORSE </t>
  </si>
  <si>
    <t>13.8.17</t>
  </si>
  <si>
    <t xml:space="preserve">Tubo pvc rígido c/anel borracha, serie normal, p/esgoto predial, d = 40mm </t>
  </si>
  <si>
    <t xml:space="preserve">01532/ORSE </t>
  </si>
  <si>
    <t>13.8.18</t>
  </si>
  <si>
    <t xml:space="preserve">Tubo pvc rígido c/anel borracha, serie normal, p/esgoto predial, d = 100mm </t>
  </si>
  <si>
    <t xml:space="preserve">01530/ORSE </t>
  </si>
  <si>
    <t>13.8.19</t>
  </si>
  <si>
    <t xml:space="preserve">Tubo pvc rígido c/anel borracha, serie normal, p/esgoto predial, d = 50mm </t>
  </si>
  <si>
    <t xml:space="preserve">01170/ORSE </t>
  </si>
  <si>
    <t>13.8.20</t>
  </si>
  <si>
    <t xml:space="preserve">Tê 90º de pvc rígido soldável, marrom diâm = 40mm </t>
  </si>
  <si>
    <t xml:space="preserve">01663/ORSE </t>
  </si>
  <si>
    <t>13.8.21</t>
  </si>
  <si>
    <t xml:space="preserve">Tê sanitário em pvc rígido c/ anéis, para esgoto primário, diâm =100 x 100mm </t>
  </si>
  <si>
    <t>13.9</t>
  </si>
  <si>
    <t>Esgoto - Unidades de tratamento, inclusive sistema de captação e armazenamento de ágaus pluviais para reutilização</t>
  </si>
  <si>
    <t>COTAÇÃO/WESA</t>
  </si>
  <si>
    <t>13.9.1</t>
  </si>
  <si>
    <t>Filtro Flutuante Grosso 1" Filtro para baixa vazão</t>
  </si>
  <si>
    <t>UNID</t>
  </si>
  <si>
    <t>13.9.2</t>
  </si>
  <si>
    <t xml:space="preserve">Filtro Central para telhados até 500 m² - filtro WFF 150 </t>
  </si>
  <si>
    <t>13.9.3</t>
  </si>
  <si>
    <t>Redutor de velocidade da água na entrada do reservatório freio d'água inox (DN 100)</t>
  </si>
  <si>
    <t>13.9.4</t>
  </si>
  <si>
    <t>Módulo com registro, válvula, bóia - 3m fiação - Nachpeise-set 3/4"</t>
  </si>
  <si>
    <t>FORTLEV/ORSE5048</t>
  </si>
  <si>
    <t>13.9.5</t>
  </si>
  <si>
    <t>Caixa d'agua de polietileno, capacidade de 5000L, altura com tampa 2,0m, diametro da base 1,85m e diametro da boca com tampa 2,45m (Fornecimento/instalação)</t>
  </si>
  <si>
    <t xml:space="preserve">03308/ORSE </t>
  </si>
  <si>
    <t>13.9.6</t>
  </si>
  <si>
    <t>Argamassa de cimento cal e areia traço t-5 (1:2:8) - 1 saco cimento 50 kg / 2 sacos cal 20 kg / 8 padiolas de areia dim 0.35 x 0.45 x 0.13 m - Confecção mecânica e transporte (fossa)</t>
  </si>
  <si>
    <t xml:space="preserve">07729/ORSE </t>
  </si>
  <si>
    <t>13.9.7</t>
  </si>
  <si>
    <t xml:space="preserve">Impermeabilização de superficie c/argamassa 1:3 (cimento e areia), esp=2,5cm, c/impermeabilizante Vedacit ou similar </t>
  </si>
  <si>
    <t>13.9.8</t>
  </si>
  <si>
    <t>lançamento de brita nº3 inclusive adensamento (Valas)</t>
  </si>
  <si>
    <t xml:space="preserve">08669/ORSE </t>
  </si>
  <si>
    <t>13.9.9</t>
  </si>
  <si>
    <t>Tela arame galvanizado, hexagonal, para viveiro d=1/2", fio 24 bwg (valas)</t>
  </si>
  <si>
    <t>00155/ORSE</t>
  </si>
  <si>
    <t>13.9.10</t>
  </si>
  <si>
    <t>Alvenaria de tijolo cerâmico maciço (4x9x17), esp = 0,09m (singela), com argamassa traço t5 - 1:2:8 (cimento / cal / areia) c/ junta de 2,0cm</t>
  </si>
  <si>
    <t>13.9.11</t>
  </si>
  <si>
    <t>Escavação manual de vala ou cava em material de 1ª categoria, profundidade entre 1,50 e 3,00m (fossa)</t>
  </si>
  <si>
    <t>13.9.12</t>
  </si>
  <si>
    <t>Escavação manual de vala ou cava em material de 1ª categoria, profundidade entre 1,50 e 3,00m (valas infiltração)</t>
  </si>
  <si>
    <t>13.9.13</t>
  </si>
  <si>
    <t>Escavação manual de vala ou cava em material de 1ª categoria, profundidade entre 1,50 e 3,00m (Tubos de 100mm enterrados)</t>
  </si>
  <si>
    <t xml:space="preserve">00076/ORSE </t>
  </si>
  <si>
    <t>13.9.14</t>
  </si>
  <si>
    <t>Reaterro manual de valas com espalhamento s/ compactação (valas)</t>
  </si>
  <si>
    <t>13.9.15</t>
  </si>
  <si>
    <t>Concreto armado fck=21MPa usinado, adensado e lançado, para Uso Geral, com formas planas em compensado resinado 12mm - fossa - (tampa, fundo, pilares(6ud))</t>
  </si>
  <si>
    <t xml:space="preserve">03310/ORSE </t>
  </si>
  <si>
    <t>13.9.16</t>
  </si>
  <si>
    <t>Chapisco em parede com argamassa traço t1 - 1:3 (cimento / areia) - fossa</t>
  </si>
  <si>
    <t>13.10</t>
  </si>
  <si>
    <t>Pluvial - PVC Acessórios</t>
  </si>
  <si>
    <t xml:space="preserve">04283/ORSE </t>
  </si>
  <si>
    <t>13.10.1</t>
  </si>
  <si>
    <t xml:space="preserve">Ralo hemisférico em fº fº, tipo abacaxi Ø 100mm </t>
  </si>
  <si>
    <t>13.11</t>
  </si>
  <si>
    <t>Pluvial - PVC Esgoto</t>
  </si>
  <si>
    <t xml:space="preserve">01553/ORSE </t>
  </si>
  <si>
    <t>13.11.1</t>
  </si>
  <si>
    <t xml:space="preserve">Joelho 45° em pvc rígido soldável, diâm = 100mm </t>
  </si>
  <si>
    <t>13.11.2</t>
  </si>
  <si>
    <t xml:space="preserve">01533/ORSE </t>
  </si>
  <si>
    <t>13.11.3</t>
  </si>
  <si>
    <t xml:space="preserve">Tubo pvc rígido c/anel borracha, serie normal, p/esgoto predial, d = 150mm </t>
  </si>
  <si>
    <t>13.11.4</t>
  </si>
  <si>
    <t>13.12</t>
  </si>
  <si>
    <t>Ventilação - PVC Esgoto</t>
  </si>
  <si>
    <t>13.12.1</t>
  </si>
  <si>
    <t xml:space="preserve">01552/ORSE </t>
  </si>
  <si>
    <t>13.12.2</t>
  </si>
  <si>
    <t xml:space="preserve">Joelho 45° em pvc rígido soldável, diâm = 75mm </t>
  </si>
  <si>
    <t>13.12.3</t>
  </si>
  <si>
    <t xml:space="preserve">01555/ORSE </t>
  </si>
  <si>
    <t>13.12.4</t>
  </si>
  <si>
    <t xml:space="preserve">Joelho 90° em pvc rígido soldável, diâm = 75mm </t>
  </si>
  <si>
    <t>13.12.5</t>
  </si>
  <si>
    <t xml:space="preserve">01560/ORSE </t>
  </si>
  <si>
    <t>13.12.6</t>
  </si>
  <si>
    <t xml:space="preserve">Junção simples em pvc rígido soldável, para esgoto primário, diâm = 75 x 50mm </t>
  </si>
  <si>
    <t xml:space="preserve">01561/ORSE </t>
  </si>
  <si>
    <t>13.12.7</t>
  </si>
  <si>
    <t xml:space="preserve">Junção simples em pvc rígido soldável, para esgoto primário, diâm = 75 x 75mm </t>
  </si>
  <si>
    <t xml:space="preserve">01531/ORSE </t>
  </si>
  <si>
    <t>13.12.8</t>
  </si>
  <si>
    <t xml:space="preserve">Tubo pvc rígido c/anel borracha, serie normal, p/esgoto predial, d = 75mm </t>
  </si>
  <si>
    <t>13.12.9</t>
  </si>
  <si>
    <t>13.12.10</t>
  </si>
  <si>
    <t xml:space="preserve">01589/ORSE </t>
  </si>
  <si>
    <t>13.12.11</t>
  </si>
  <si>
    <t xml:space="preserve">Tê sanitário em pvc rígido soldável, para esgoto primário, diâm = 100 x 75mm </t>
  </si>
  <si>
    <t xml:space="preserve">01585/ORSE </t>
  </si>
  <si>
    <t>13.12.12</t>
  </si>
  <si>
    <t xml:space="preserve">Tê sanitário em pvc rígido soldável, para esgoto primário, diâm = 50 x 50mm </t>
  </si>
  <si>
    <t>13.13</t>
  </si>
  <si>
    <t>Água fria - Aparelhos</t>
  </si>
  <si>
    <t xml:space="preserve">08211/ORSE </t>
  </si>
  <si>
    <t>13.13.1</t>
  </si>
  <si>
    <t>Ducha higiênica com registro, linha aspen, ref. 1984 C35 da DECA ou similar 20mm x 1/2"</t>
  </si>
  <si>
    <t xml:space="preserve">09504/ORSE </t>
  </si>
  <si>
    <t>13.13.2</t>
  </si>
  <si>
    <t>Chuveiro elétrico jet master (lorenzetti ou similar) 25mm x 1/2"</t>
  </si>
  <si>
    <t xml:space="preserve">02014/ORSE </t>
  </si>
  <si>
    <t>13.13.3</t>
  </si>
  <si>
    <t xml:space="preserve">Mictório de louça (deca ref m711 - s/ sifão integrado), engate cromado (deca ref c4606180) e registro de pressão (deca linha c40 ref1416) ou similares </t>
  </si>
  <si>
    <t xml:space="preserve">07758/ORSE </t>
  </si>
  <si>
    <t>13.13.4</t>
  </si>
  <si>
    <t>Torneira cromada para pia de cozinha d=1/2", DECA, linha Standard ref.1159-C39, ou similar 25mm - 3/4"</t>
  </si>
  <si>
    <t xml:space="preserve">03682/ORSE </t>
  </si>
  <si>
    <t>13.13.5</t>
  </si>
  <si>
    <t>Torneira cromada para tanque/jardim, 1/2", ref.1153 C39, DECA ou similar 22mm x 3/4"</t>
  </si>
  <si>
    <t xml:space="preserve">03692/ORSE </t>
  </si>
  <si>
    <t>13.13.6</t>
  </si>
  <si>
    <t>Torneira cromada para lavatório, DECA 1170C (Decamatic) ou similar 25 mm - 1/2"</t>
  </si>
  <si>
    <t xml:space="preserve">02071/ORSE </t>
  </si>
  <si>
    <t>13.13.7</t>
  </si>
  <si>
    <t xml:space="preserve">Bacia sanitária com caixa de descarga acoplada, linha ravena CP929, DECA ou similar, inclusive assento ASTRA TPK ou similar, conj. de fixação DECA SP13 ou similar, anel de vedação e engate plástico </t>
  </si>
  <si>
    <t>3664/ORSE</t>
  </si>
  <si>
    <t>13.13.8</t>
  </si>
  <si>
    <t>Bacia sanitaria para deficientes físicos, linha conforto vogue plus P51, DECA ou similar, incl. assento DECA conforto AP52 ou similar, conj. de fixação DECA SP13 ou similar, anel de vedação, tubo de ligação com acabamento cromado e engate plástico</t>
  </si>
  <si>
    <t>9741/ORSE</t>
  </si>
  <si>
    <t>13.13.9</t>
  </si>
  <si>
    <t>Caixa descarga embutir, duplo fluxo 3 ou 6 litros, linha Ecoline VP (anti-vandalismo) da Montana ou similar</t>
  </si>
  <si>
    <t>13.13.10</t>
  </si>
  <si>
    <t>Bancada em granito cinza andorinha com 2,0 x 0,6</t>
  </si>
  <si>
    <t>Comp 4</t>
  </si>
  <si>
    <t>13.13.11</t>
  </si>
  <si>
    <t>Bancada em granito cinza andorinha com 1,70 x 0,6</t>
  </si>
  <si>
    <t>13.13.12</t>
  </si>
  <si>
    <t>13.14</t>
  </si>
  <si>
    <t>Água fria - Metais</t>
  </si>
  <si>
    <t xml:space="preserve">01457/ORSE </t>
  </si>
  <si>
    <t>13.14.1</t>
  </si>
  <si>
    <t>Registro gaveta bruto, d = 25 mm (1") - ref.1502-B, Pn16, Deca ou similar (bombas)</t>
  </si>
  <si>
    <t xml:space="preserve">01459/ORSE </t>
  </si>
  <si>
    <t>13.14.2</t>
  </si>
  <si>
    <t xml:space="preserve">Registro gaveta bruto, d = 40 mm (1 1/2") - ref.1502-B, Pn16, Deca ou similar </t>
  </si>
  <si>
    <t xml:space="preserve">01458/ORSE </t>
  </si>
  <si>
    <t>13.14.3</t>
  </si>
  <si>
    <t xml:space="preserve">Registro gaveta bruto, d = 32 mm (1 1/4") - ref.1502-B, Pn16, Deca ou similar </t>
  </si>
  <si>
    <t xml:space="preserve">02039/ORSE </t>
  </si>
  <si>
    <t>13.14.4</t>
  </si>
  <si>
    <t xml:space="preserve">Registro gaveta bruto 3/4" (ref.1510 hd ) Deca ou similar </t>
  </si>
  <si>
    <t>13.15</t>
  </si>
  <si>
    <t>Água fria - PVC misto soldável</t>
  </si>
  <si>
    <t xml:space="preserve">01143/ORSE </t>
  </si>
  <si>
    <t>13.15.1</t>
  </si>
  <si>
    <t xml:space="preserve">Joelho de redução 90º de pvc rígido soldável, marrom diâm = 25 x 20mm </t>
  </si>
  <si>
    <t>13.16</t>
  </si>
  <si>
    <t>Água fria - PVC rígido soldável</t>
  </si>
  <si>
    <t>13.16.1</t>
  </si>
  <si>
    <t xml:space="preserve">Adaptador de pvc rígido soldável curto c/ bolsa e rosca p/ registro diâm = 50mm x 11/2" </t>
  </si>
  <si>
    <t>13.16.2</t>
  </si>
  <si>
    <t xml:space="preserve">01049/ORSE </t>
  </si>
  <si>
    <t>13.16.3</t>
  </si>
  <si>
    <t xml:space="preserve">Adaptador de pvc rígido soldável c/ flanges livres p/ caixa de água diâm = 32mm x 1" </t>
  </si>
  <si>
    <t xml:space="preserve">01050/ORSE </t>
  </si>
  <si>
    <t>13.16.4</t>
  </si>
  <si>
    <t xml:space="preserve">Adaptador de pvc rígido soldável c/ flanges livres p/ caixa de água diâm = 40mm x 11/4" </t>
  </si>
  <si>
    <t>13.16.5</t>
  </si>
  <si>
    <t xml:space="preserve">01073/ORSE </t>
  </si>
  <si>
    <t>13.16.6</t>
  </si>
  <si>
    <t xml:space="preserve">Bucha de redução curta de pvc rígido soldável, marrom, diâm = 40 x 32mm </t>
  </si>
  <si>
    <t xml:space="preserve">01074/ORSE </t>
  </si>
  <si>
    <t>13.16.7</t>
  </si>
  <si>
    <t xml:space="preserve">Bucha de redução curta de pvc rígido soldável, marrom, diâm = 50 x 40mm </t>
  </si>
  <si>
    <t xml:space="preserve">01079/ORSE </t>
  </si>
  <si>
    <t>13.16.8</t>
  </si>
  <si>
    <t xml:space="preserve">Bucha de redução longa de pvc rígido soldável, marrom, diâm = 32 x 20mm </t>
  </si>
  <si>
    <t xml:space="preserve">01081/ORSE </t>
  </si>
  <si>
    <t>13.16.9</t>
  </si>
  <si>
    <t xml:space="preserve">Bucha de redução longa de pvc rígido soldável, marrom, diâm = 40 x 25mm </t>
  </si>
  <si>
    <t xml:space="preserve">01102/ORSE </t>
  </si>
  <si>
    <t>13.16.10</t>
  </si>
  <si>
    <t xml:space="preserve">Cruzeta de pvc rígido soldável, marrom, diâm = 25mm </t>
  </si>
  <si>
    <t>13.16.11</t>
  </si>
  <si>
    <t xml:space="preserve">01118/ORSE </t>
  </si>
  <si>
    <t>13.16.12</t>
  </si>
  <si>
    <t xml:space="preserve">Curva 90º de pvc rígido soldável, marrom diâm = 32mm </t>
  </si>
  <si>
    <t xml:space="preserve">01119/ORSE </t>
  </si>
  <si>
    <t>13.16.13</t>
  </si>
  <si>
    <t xml:space="preserve">Curva 90º de pvc rígido soldável, marrom diâm = 40mm </t>
  </si>
  <si>
    <t>13.16.14</t>
  </si>
  <si>
    <t xml:space="preserve">01138/ORSE </t>
  </si>
  <si>
    <t>13.16.15</t>
  </si>
  <si>
    <t xml:space="preserve">Joelho 90º de pvc rígido soldável, marrom diâm = 50mm </t>
  </si>
  <si>
    <t>13.16.16</t>
  </si>
  <si>
    <t xml:space="preserve">01145/ORSE </t>
  </si>
  <si>
    <t>13.16.17</t>
  </si>
  <si>
    <t xml:space="preserve">Joelho de redução 90º de pvc rígido soldável, marrom diâm = 40 x 32mm </t>
  </si>
  <si>
    <t xml:space="preserve">01027/ORSE </t>
  </si>
  <si>
    <t>13.16.18</t>
  </si>
  <si>
    <t xml:space="preserve">Tubo pvc rígido soldável marrom p/ água, d = 20 mm (1/2") </t>
  </si>
  <si>
    <t>13.16.19</t>
  </si>
  <si>
    <t>13.16.20</t>
  </si>
  <si>
    <t xml:space="preserve">01031/ORSE </t>
  </si>
  <si>
    <t>13.16.21</t>
  </si>
  <si>
    <t xml:space="preserve">Tubo pvc rígido soldável marrom p/ água, d = 40 mm (1 1/4") </t>
  </si>
  <si>
    <t>13.16.22</t>
  </si>
  <si>
    <t xml:space="preserve">Tubo pvc rígido soldável marrom p/ água, d = 50 mm (1 1/2") </t>
  </si>
  <si>
    <t>13.16.23</t>
  </si>
  <si>
    <t>13.16.24</t>
  </si>
  <si>
    <t xml:space="preserve">01177/ORSE </t>
  </si>
  <si>
    <t>13.16.25</t>
  </si>
  <si>
    <t xml:space="preserve">Tê de redução 90º de pvc rígido soldável, marrom diâm = 32 x 25mm </t>
  </si>
  <si>
    <t xml:space="preserve">01178/ORSE </t>
  </si>
  <si>
    <t>13.16.26</t>
  </si>
  <si>
    <t xml:space="preserve">Tê de redução 90º de pvc rígido soldável, marrom diâm = 40 x 32mm </t>
  </si>
  <si>
    <t xml:space="preserve">01180/ORSE </t>
  </si>
  <si>
    <t>13.16.27</t>
  </si>
  <si>
    <t xml:space="preserve">Tê de redução 90º de pvc rígido soldável, marrom diâm = 50 x 25mm </t>
  </si>
  <si>
    <t xml:space="preserve">01182/ORSE </t>
  </si>
  <si>
    <t>13.16.28</t>
  </si>
  <si>
    <t xml:space="preserve">Tê de redução 90º de pvc rígido soldável, marrom diâm = 50 x 40mm </t>
  </si>
  <si>
    <t>13.17</t>
  </si>
  <si>
    <t>Água fria - PVC soldável azul c/ bucha latão</t>
  </si>
  <si>
    <t xml:space="preserve">01344/ORSE </t>
  </si>
  <si>
    <t>13.17.1</t>
  </si>
  <si>
    <t xml:space="preserve">Joelho 90º de pvc rígido roscável com bucha de latão diâm = 1/2" </t>
  </si>
  <si>
    <t xml:space="preserve">01345/ORSE </t>
  </si>
  <si>
    <t>13.17.2</t>
  </si>
  <si>
    <t xml:space="preserve">Joelho 90º de pvc rígido roscável com bucha de latão diâm = 3/4" </t>
  </si>
  <si>
    <t xml:space="preserve">00479/ORSE </t>
  </si>
  <si>
    <t>13.17.3</t>
  </si>
  <si>
    <t xml:space="preserve">Joelho 90º red. pvc rígido soldável c/bucha de latão, diâm= 25mmx1/2" </t>
  </si>
  <si>
    <t xml:space="preserve">01347/ORSE </t>
  </si>
  <si>
    <t>13.17.4</t>
  </si>
  <si>
    <t xml:space="preserve">Tê 90º pvc rígido soldável, LLR, c/bucha de latão na bolsa central, d= 20 x 1/2" </t>
  </si>
  <si>
    <t>13.17.5</t>
  </si>
  <si>
    <t>13.18</t>
  </si>
  <si>
    <t>Construção Civil - Água</t>
  </si>
  <si>
    <t xml:space="preserve">02477/ORSE </t>
  </si>
  <si>
    <t>13.18.1</t>
  </si>
  <si>
    <t xml:space="preserve">Rasgos em alvenaria para passagem de tubulação diâm 1 1/4" a 2" </t>
  </si>
  <si>
    <t xml:space="preserve">02484/ORSE </t>
  </si>
  <si>
    <t>13.18.2</t>
  </si>
  <si>
    <t xml:space="preserve">Enchimento de rasgos em alvenaria e concreto para tubulação diâm 1 1/4" a 2" </t>
  </si>
  <si>
    <t>13.19</t>
  </si>
  <si>
    <t>Construção Civil - Esgoto</t>
  </si>
  <si>
    <t xml:space="preserve">02478/ORSE </t>
  </si>
  <si>
    <t>13.19.1</t>
  </si>
  <si>
    <t xml:space="preserve">Rasgos em alvenaria para passagem de tubulação diâm 2 1/2" a 4" </t>
  </si>
  <si>
    <t xml:space="preserve">02485/ORSE </t>
  </si>
  <si>
    <t>13.19.2</t>
  </si>
  <si>
    <t xml:space="preserve">Enchimento de rasgos em alvenaria e concreto para tubulação diâm 2 1/2"a 4" </t>
  </si>
  <si>
    <t>PROTEÇÃO CONTRA DESCARGA ATMOSFÉRICA</t>
  </si>
  <si>
    <t>0824/ORSE</t>
  </si>
  <si>
    <t>14.1</t>
  </si>
  <si>
    <t>Pára-raio tipo Franklin 350mm, latão cromado, para descida 1 cabo, c/suporte e conectores p/cabo terra, inclusive mastro aço galv 3mx2" e base</t>
  </si>
  <si>
    <t>04142+04033/ORSE</t>
  </si>
  <si>
    <t>14.2</t>
  </si>
  <si>
    <t>Cabo de Cobre nú 35mm² (0,2934 Kg/m)</t>
  </si>
  <si>
    <t>kg</t>
  </si>
  <si>
    <t>8082/orse</t>
  </si>
  <si>
    <t>14.3</t>
  </si>
  <si>
    <t>Cabo de cobre nú 50 mm2 - fornecimento e assentamento</t>
  </si>
  <si>
    <t>02892+00822/ORSE</t>
  </si>
  <si>
    <t>14.4</t>
  </si>
  <si>
    <t>Suporte para Cobertura</t>
  </si>
  <si>
    <t>pç</t>
  </si>
  <si>
    <t>14.5</t>
  </si>
  <si>
    <t>Suporte para Descida</t>
  </si>
  <si>
    <t>02490/ORSE</t>
  </si>
  <si>
    <t>14.6</t>
  </si>
  <si>
    <t>Parafuso Galvanizado + Bucha S6</t>
  </si>
  <si>
    <t>Cotação</t>
  </si>
  <si>
    <t>14.7</t>
  </si>
  <si>
    <t>Caixa Aérea Com Junção de Medição</t>
  </si>
  <si>
    <t>01207+04178/ORSE</t>
  </si>
  <si>
    <t>14.8</t>
  </si>
  <si>
    <t>Abraçadeira de Alumínio de 1"</t>
  </si>
  <si>
    <t>00354/ORSE</t>
  </si>
  <si>
    <t>14.9</t>
  </si>
  <si>
    <t>Eletroduto PVC 1"x3,00m</t>
  </si>
  <si>
    <t>00704/ORSE</t>
  </si>
  <si>
    <t>14.10</t>
  </si>
  <si>
    <t>Parafuso Galvanizado + Bucha B8 (caixas e eletrodutos)</t>
  </si>
  <si>
    <t>03766/ORSE</t>
  </si>
  <si>
    <t>14.11</t>
  </si>
  <si>
    <t>Fornecimento e instalação de haste de aterramento 5/8"x3,00m com conector</t>
  </si>
  <si>
    <t>cj</t>
  </si>
  <si>
    <t>INCÊNDIO E PÂNICO</t>
  </si>
  <si>
    <t>73775/002/SINAPI</t>
  </si>
  <si>
    <t>15.1</t>
  </si>
  <si>
    <t>Extintor de água pressurizada 10L, inclusive suporte de parede – Fornecimento e instalação</t>
  </si>
  <si>
    <t>73775/001/SINAPI</t>
  </si>
  <si>
    <t>15.2</t>
  </si>
  <si>
    <t>Extintor incêndio PQS 4kg fornecimento e colocação</t>
  </si>
  <si>
    <t>15.3</t>
  </si>
  <si>
    <t xml:space="preserve">Sinalização para extintor </t>
  </si>
  <si>
    <t>DIVERSOS</t>
  </si>
  <si>
    <t>8779/ORSE</t>
  </si>
  <si>
    <t>16.1</t>
  </si>
  <si>
    <t>Corrimão em tubo de aço galvanizado (altura = 0,90 m), com barras verticais a cada 2.00m (2"), barra horizontal intermediária (1 1/2") e barra horizontal superior (1 1/2")</t>
  </si>
  <si>
    <t>CE4626</t>
  </si>
  <si>
    <t>16.2</t>
  </si>
  <si>
    <t xml:space="preserve">Placa em alumínio 15x30cm com vinil aplicado em uma face e fixação com fita dupla face (fornecimento e montagem) </t>
  </si>
  <si>
    <t>16.3</t>
  </si>
  <si>
    <t xml:space="preserve">Placas com braille para sinalização tátil </t>
  </si>
  <si>
    <t>2390/ORSE</t>
  </si>
  <si>
    <t>16.4</t>
  </si>
  <si>
    <t>Barra de apoio em aço inox polido, l=90cm, d=38.1 mm</t>
  </si>
  <si>
    <t>84122/SINAPI</t>
  </si>
  <si>
    <t>16.5</t>
  </si>
  <si>
    <t xml:space="preserve">Placa de inauguração em aluminio 0,40x0,60m fornecimento e colocação </t>
  </si>
  <si>
    <t>73916/001/SINAPI</t>
  </si>
  <si>
    <t>16.6</t>
  </si>
  <si>
    <t xml:space="preserve">Placa de identificação do número do imóvel em chapa galvanizada num.18, 12x18cm </t>
  </si>
  <si>
    <t>73916/002/SINAPI</t>
  </si>
  <si>
    <t>16.7</t>
  </si>
  <si>
    <t>Placa esmaltada para identificação NR de rua, dimensões 45x25cm</t>
  </si>
  <si>
    <t>4629/ORSE</t>
  </si>
  <si>
    <t>16.8</t>
  </si>
  <si>
    <t>Bicicletário em tubo de aço galvanizado diam=50mm, exceto pintura de acabamento</t>
  </si>
  <si>
    <t>2437/ORSE</t>
  </si>
  <si>
    <t>16.9</t>
  </si>
  <si>
    <t>Base para fixação de mastros</t>
  </si>
  <si>
    <t>02421/ORSE</t>
  </si>
  <si>
    <t>16.10</t>
  </si>
  <si>
    <t>Mastro simples em tubo ferro galvanizado telescópico p/ bandeira alt= 7m (3m x 2" + 4m x 1 1/2")</t>
  </si>
  <si>
    <t>2011NE000305/ MPPE</t>
  </si>
  <si>
    <t>16.11</t>
  </si>
  <si>
    <t>Brasão em aço inox com logomarca do MPPE, diâmetro 60 cm, gravado em baixo relevo, inclusive pintura, conform projeto</t>
  </si>
  <si>
    <t>84124/SINAPI</t>
  </si>
  <si>
    <t>16.12</t>
  </si>
  <si>
    <t>Letra de aço inox alt=20, fornecimento e colocação</t>
  </si>
  <si>
    <t>9537/SINAPI</t>
  </si>
  <si>
    <t>16.13</t>
  </si>
  <si>
    <t>Limpeza final da obra</t>
  </si>
  <si>
    <t>2267/ORSE</t>
  </si>
  <si>
    <t>16.14</t>
  </si>
  <si>
    <t>Soleira e portal em granito cinza andorinha, l = 18 cm, e = 2 cm</t>
  </si>
  <si>
    <t>9753/ORSE</t>
  </si>
  <si>
    <t>16.15</t>
  </si>
  <si>
    <t>Chapim de granito cinza andorinha, c/ largura = 22 cm, esp = 2 cm</t>
  </si>
  <si>
    <t>00191/ORSE</t>
  </si>
  <si>
    <t>16.16</t>
  </si>
  <si>
    <t>Divisória em granito cinza andorinha polido, e=2cm, inclusive montagem com ferragens</t>
  </si>
  <si>
    <t>composição</t>
  </si>
  <si>
    <t>16.17</t>
  </si>
  <si>
    <t>Balcão de Atendimento</t>
  </si>
  <si>
    <t>unid</t>
  </si>
  <si>
    <t>5082/ORSE</t>
  </si>
  <si>
    <t>Tubulação em cobre Ø 28mm para interligação de Split System ao condesador/evaporador, inclusive isolamento térmico, alimentação elétrica, conexões e fixações para aparelhos até 48.000 btu</t>
  </si>
  <si>
    <t>Instalação de dreno em tubos de pvc soldável (32 mm) para drenagem das águas provenientes dos equipamentos</t>
  </si>
  <si>
    <t>2360/ORSE</t>
  </si>
  <si>
    <t>Fornecimento e instalação de condicionador de ar tipo split 24000 btu/h c/ compressor rotativo</t>
  </si>
  <si>
    <t>2359/ORSE</t>
  </si>
  <si>
    <t>Fornecimento e instalação de condicionador de ar tipo split 18000 btu/h c/ compressor rotativo</t>
  </si>
  <si>
    <t>2358/ORSE</t>
  </si>
  <si>
    <t>Fornecimento e instalação de condicionador de ar tipo split 12000 btu/h c/ compressor rotativo</t>
  </si>
  <si>
    <t>2349/ORSE</t>
  </si>
  <si>
    <t>Fornecimento e instalação de aparelho de ar condicionado individual 12000 btu/h - ACJ</t>
  </si>
  <si>
    <t>2355/ORSE</t>
  </si>
  <si>
    <t>Fornecimento e assentamento de caixa pré-moldada de concreto p/ aparelho ar condicionado 10000 a 18000 btu/h</t>
  </si>
  <si>
    <t>BOLETIM DE ACOMPANHAMENTO DE OBRA: CONSTRUÇÃO PJ DE NAZARÉ DA MATA</t>
  </si>
  <si>
    <t>Data: jan/14</t>
  </si>
  <si>
    <r>
      <t xml:space="preserve">CRONOGRAMA DE ACOMPANHAMENTO FÍSICO-FINANCEIRO
</t>
    </r>
    <r>
      <rPr>
        <b/>
        <sz val="18"/>
        <rFont val="Arial Narrow"/>
        <family val="2"/>
      </rPr>
      <t>(CONSTRUÇÃO DA PROMOTORIA DE JUSTIÇA DE</t>
    </r>
    <r>
      <rPr>
        <b/>
        <sz val="18"/>
        <color rgb="FFFF0000"/>
        <rFont val="Arial Narrow"/>
        <family val="2"/>
      </rPr>
      <t xml:space="preserve"> </t>
    </r>
    <r>
      <rPr>
        <b/>
        <sz val="18"/>
        <rFont val="Arial Narrow"/>
        <family val="2"/>
      </rPr>
      <t>NAZARÉ DA MATA)</t>
    </r>
  </si>
  <si>
    <r>
      <t>INÍCIO (</t>
    </r>
    <r>
      <rPr>
        <b/>
        <sz val="12"/>
        <color rgb="FFFF0000"/>
        <rFont val="Arial"/>
        <family val="2"/>
      </rPr>
      <t>previsão</t>
    </r>
    <r>
      <rPr>
        <b/>
        <sz val="12"/>
        <rFont val="Arial"/>
        <family val="2"/>
      </rPr>
      <t>) (O.S.)</t>
    </r>
  </si>
  <si>
    <t>9º</t>
  </si>
  <si>
    <t>10º</t>
  </si>
  <si>
    <t>HOJE:</t>
  </si>
  <si>
    <t>Prazo:10 meses</t>
  </si>
  <si>
    <t>3011236-SED</t>
  </si>
  <si>
    <t>3011237-SED</t>
  </si>
  <si>
    <t>3011238-SED</t>
  </si>
  <si>
    <t>C4649-ICE</t>
  </si>
  <si>
    <t>C4648-ICE</t>
  </si>
</sst>
</file>

<file path=xl/styles.xml><?xml version="1.0" encoding="utf-8"?>
<styleSheet xmlns="http://schemas.openxmlformats.org/spreadsheetml/2006/main">
  <numFmts count="16">
    <numFmt numFmtId="8" formatCode="&quot;R$&quot;\ #,##0.00;[Red]\-&quot;R$&quot;\ #,##0.00"/>
    <numFmt numFmtId="44" formatCode="_-&quot;R$&quot;\ * #,##0.00_-;\-&quot;R$&quot;\ * #,##0.00_-;_-&quot;R$&quot;\ * &quot;-&quot;??_-;_-@_-"/>
    <numFmt numFmtId="43" formatCode="_-* #,##0.00_-;\-* #,##0.00_-;_-* &quot;-&quot;??_-;_-@_-"/>
    <numFmt numFmtId="164" formatCode="&quot; R$ &quot;#,##0.00\ ;&quot; R$ (&quot;#,##0.00\);&quot; R$ -&quot;#\ ;@\ "/>
    <numFmt numFmtId="165" formatCode="dd/mm/yy"/>
    <numFmt numFmtId="166" formatCode="[$R$-416]\ #,##0.00;\-[$R$-416]\ #,##0.00"/>
    <numFmt numFmtId="167" formatCode="[$R$-416]\ #,##0.00;[Red]\-[$R$-416]\ #,##0.00"/>
    <numFmt numFmtId="168" formatCode="0.00\ ;[Red]\(0.00\)"/>
    <numFmt numFmtId="169" formatCode="&quot;R$ &quot;#,##0.00"/>
    <numFmt numFmtId="170" formatCode="#,##0.00\ ;&quot; (&quot;#,##0.00\);&quot; -&quot;#\ ;@\ "/>
    <numFmt numFmtId="171" formatCode="_(&quot;R$ &quot;* #,##0.00_);_(&quot;R$ &quot;* \(#,##0.00\);_(&quot;R$ &quot;* \-??_);_(@_)"/>
    <numFmt numFmtId="172" formatCode="_(* #,##0.00_);_(* \(#,##0.00\);_(* \-??_);_(@_)"/>
    <numFmt numFmtId="173" formatCode="_-&quot;R$ &quot;* #,##0.00_-;&quot;-R$ &quot;* #,##0.00_-;_-&quot;R$ &quot;* \-??_-;_-@_-"/>
    <numFmt numFmtId="174" formatCode="_-* #,##0.00_-;\-* #,##0.00_-;_-* \-??_-;_-@_-"/>
    <numFmt numFmtId="175" formatCode="d/m/yy;@"/>
    <numFmt numFmtId="176" formatCode="[$-416]d\-mmm\-yy;@"/>
  </numFmts>
  <fonts count="33">
    <font>
      <sz val="11"/>
      <color theme="1"/>
      <name val="Calibri"/>
      <family val="2"/>
      <scheme val="minor"/>
    </font>
    <font>
      <sz val="11"/>
      <color theme="1"/>
      <name val="Calibri"/>
      <family val="2"/>
      <scheme val="minor"/>
    </font>
    <font>
      <sz val="11"/>
      <name val="Arial"/>
      <family val="2"/>
      <charset val="1"/>
    </font>
    <font>
      <b/>
      <sz val="11"/>
      <name val="Arial"/>
      <family val="2"/>
    </font>
    <font>
      <b/>
      <sz val="15"/>
      <name val="Arial"/>
      <family val="2"/>
    </font>
    <font>
      <sz val="11"/>
      <name val="Arial"/>
      <family val="2"/>
    </font>
    <font>
      <sz val="10"/>
      <name val="Arial"/>
      <family val="2"/>
    </font>
    <font>
      <sz val="13"/>
      <name val="Arial"/>
      <family val="2"/>
    </font>
    <font>
      <b/>
      <sz val="16"/>
      <name val="Arial"/>
      <family val="2"/>
    </font>
    <font>
      <b/>
      <sz val="18"/>
      <name val="Arial"/>
      <family val="2"/>
    </font>
    <font>
      <sz val="16"/>
      <name val="Arial"/>
      <family val="2"/>
    </font>
    <font>
      <b/>
      <sz val="11"/>
      <color indexed="9"/>
      <name val="Arial"/>
      <family val="2"/>
    </font>
    <font>
      <b/>
      <sz val="12"/>
      <color indexed="9"/>
      <name val="Arial"/>
      <family val="2"/>
    </font>
    <font>
      <sz val="10"/>
      <color indexed="8"/>
      <name val="Arial"/>
      <family val="2"/>
    </font>
    <font>
      <sz val="11"/>
      <color indexed="48"/>
      <name val="Arial"/>
      <family val="2"/>
    </font>
    <font>
      <b/>
      <sz val="11"/>
      <color indexed="12"/>
      <name val="Arial"/>
      <family val="2"/>
    </font>
    <font>
      <b/>
      <sz val="11"/>
      <color indexed="48"/>
      <name val="Arial"/>
      <family val="2"/>
    </font>
    <font>
      <b/>
      <sz val="11"/>
      <color indexed="10"/>
      <name val="Arial"/>
      <family val="2"/>
    </font>
    <font>
      <sz val="12"/>
      <name val="Arial"/>
      <family val="2"/>
    </font>
    <font>
      <b/>
      <sz val="12"/>
      <name val="Arial"/>
      <family val="2"/>
    </font>
    <font>
      <b/>
      <sz val="20"/>
      <name val="Arial Narrow"/>
      <family val="2"/>
    </font>
    <font>
      <b/>
      <sz val="18"/>
      <name val="Arial Narrow"/>
      <family val="2"/>
    </font>
    <font>
      <b/>
      <sz val="12"/>
      <color theme="0"/>
      <name val="Arial"/>
      <family val="2"/>
    </font>
    <font>
      <b/>
      <sz val="12"/>
      <color theme="4" tint="-0.249977111117893"/>
      <name val="Arial"/>
      <family val="2"/>
    </font>
    <font>
      <b/>
      <sz val="12"/>
      <color theme="9" tint="-0.499984740745262"/>
      <name val="Arial"/>
      <family val="2"/>
    </font>
    <font>
      <b/>
      <sz val="10"/>
      <name val="Arial"/>
      <family val="2"/>
    </font>
    <font>
      <b/>
      <sz val="18"/>
      <color rgb="FFFF0000"/>
      <name val="Arial Narrow"/>
      <family val="2"/>
    </font>
    <font>
      <b/>
      <sz val="13"/>
      <name val="Arial"/>
      <family val="2"/>
    </font>
    <font>
      <sz val="10"/>
      <color indexed="8"/>
      <name val="MS Sans Serif"/>
      <family val="2"/>
    </font>
    <font>
      <sz val="11"/>
      <color indexed="8"/>
      <name val="Calibri"/>
      <family val="2"/>
    </font>
    <font>
      <i/>
      <sz val="10"/>
      <name val="Arial"/>
      <family val="2"/>
    </font>
    <font>
      <sz val="10"/>
      <name val="Calibri"/>
      <family val="2"/>
    </font>
    <font>
      <b/>
      <sz val="12"/>
      <color rgb="FFFF0000"/>
      <name val="Arial"/>
      <family val="2"/>
    </font>
  </fonts>
  <fills count="28">
    <fill>
      <patternFill patternType="none"/>
    </fill>
    <fill>
      <patternFill patternType="gray125"/>
    </fill>
    <fill>
      <patternFill patternType="solid">
        <fgColor indexed="22"/>
        <bgColor indexed="31"/>
      </patternFill>
    </fill>
    <fill>
      <patternFill patternType="solid">
        <fgColor indexed="56"/>
        <bgColor indexed="18"/>
      </patternFill>
    </fill>
    <fill>
      <patternFill patternType="solid">
        <fgColor indexed="21"/>
        <bgColor indexed="30"/>
      </patternFill>
    </fill>
    <fill>
      <patternFill patternType="solid">
        <fgColor indexed="38"/>
        <bgColor indexed="57"/>
      </patternFill>
    </fill>
    <fill>
      <patternFill patternType="solid">
        <fgColor indexed="57"/>
        <bgColor indexed="38"/>
      </patternFill>
    </fill>
    <fill>
      <patternFill patternType="solid">
        <fgColor indexed="17"/>
        <bgColor indexed="58"/>
      </patternFill>
    </fill>
    <fill>
      <patternFill patternType="solid">
        <fgColor indexed="58"/>
        <bgColor indexed="25"/>
      </patternFill>
    </fill>
    <fill>
      <patternFill patternType="solid">
        <fgColor indexed="26"/>
        <bgColor indexed="9"/>
      </patternFill>
    </fill>
    <fill>
      <patternFill patternType="solid">
        <fgColor indexed="55"/>
        <bgColor indexed="22"/>
      </patternFill>
    </fill>
    <fill>
      <patternFill patternType="solid">
        <fgColor indexed="43"/>
        <bgColor indexed="26"/>
      </patternFill>
    </fill>
    <fill>
      <patternFill patternType="solid">
        <fgColor indexed="13"/>
        <bgColor indexed="3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22"/>
      </patternFill>
    </fill>
    <fill>
      <patternFill patternType="solid">
        <fgColor theme="0" tint="-0.499984740745262"/>
        <bgColor indexed="64"/>
      </patternFill>
    </fill>
    <fill>
      <patternFill patternType="solid">
        <fgColor theme="0"/>
        <bgColor indexed="64"/>
      </patternFill>
    </fill>
    <fill>
      <patternFill patternType="solid">
        <fgColor theme="0"/>
        <bgColor indexed="26"/>
      </patternFill>
    </fill>
    <fill>
      <patternFill patternType="solid">
        <fgColor theme="0"/>
        <bgColor indexed="41"/>
      </patternFill>
    </fill>
    <fill>
      <patternFill patternType="solid">
        <fgColor rgb="FFF4FB97"/>
        <bgColor indexed="26"/>
      </patternFill>
    </fill>
    <fill>
      <patternFill patternType="solid">
        <fgColor rgb="FFF4FB97"/>
        <bgColor indexed="64"/>
      </patternFill>
    </fill>
    <fill>
      <patternFill patternType="solid">
        <fgColor theme="0" tint="-4.9989318521683403E-2"/>
        <bgColor indexed="41"/>
      </patternFill>
    </fill>
    <fill>
      <patternFill patternType="solid">
        <fgColor theme="6" tint="0.39997558519241921"/>
        <bgColor indexed="41"/>
      </patternFill>
    </fill>
    <fill>
      <patternFill patternType="solid">
        <fgColor theme="6" tint="0.39997558519241921"/>
        <bgColor indexed="64"/>
      </patternFill>
    </fill>
    <fill>
      <patternFill patternType="solid">
        <fgColor theme="0" tint="-0.249977111117893"/>
        <bgColor indexed="64"/>
      </patternFill>
    </fill>
    <fill>
      <patternFill patternType="solid">
        <fgColor theme="6" tint="0.39997558519241921"/>
        <bgColor indexed="26"/>
      </patternFill>
    </fill>
    <fill>
      <patternFill patternType="solid">
        <fgColor rgb="FFFFFF00"/>
        <bgColor indexed="64"/>
      </patternFill>
    </fill>
  </fills>
  <borders count="78">
    <border>
      <left/>
      <right/>
      <top/>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medium">
        <color indexed="8"/>
      </left>
      <right style="medium">
        <color indexed="8"/>
      </right>
      <top style="medium">
        <color indexed="8"/>
      </top>
      <bottom style="medium">
        <color indexed="8"/>
      </bottom>
      <diagonal/>
    </border>
    <border>
      <left/>
      <right/>
      <top style="medium">
        <color indexed="8"/>
      </top>
      <bottom/>
      <diagonal/>
    </border>
    <border>
      <left style="medium">
        <color indexed="64"/>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medium">
        <color indexed="64"/>
      </right>
      <top style="medium">
        <color indexed="64"/>
      </top>
      <bottom style="thin">
        <color indexed="8"/>
      </bottom>
      <diagonal/>
    </border>
    <border>
      <left style="medium">
        <color indexed="8"/>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style="hair">
        <color indexed="8"/>
      </left>
      <right style="medium">
        <color indexed="64"/>
      </right>
      <top style="hair">
        <color indexed="8"/>
      </top>
      <bottom style="hair">
        <color indexed="8"/>
      </bottom>
      <diagonal/>
    </border>
    <border>
      <left/>
      <right style="medium">
        <color indexed="64"/>
      </right>
      <top style="medium">
        <color indexed="64"/>
      </top>
      <bottom style="thin">
        <color indexed="8"/>
      </bottom>
      <diagonal/>
    </border>
    <border>
      <left/>
      <right style="medium">
        <color indexed="64"/>
      </right>
      <top style="thin">
        <color indexed="8"/>
      </top>
      <bottom style="medium">
        <color indexed="64"/>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right/>
      <top/>
      <bottom style="medium">
        <color indexed="8"/>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medium">
        <color indexed="64"/>
      </left>
      <right style="hair">
        <color indexed="8"/>
      </right>
      <top/>
      <bottom/>
      <diagonal/>
    </border>
    <border>
      <left style="hair">
        <color indexed="8"/>
      </left>
      <right style="hair">
        <color indexed="8"/>
      </right>
      <top/>
      <bottom/>
      <diagonal/>
    </border>
    <border>
      <left style="hair">
        <color indexed="8"/>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style="thin">
        <color indexed="64"/>
      </right>
      <top/>
      <bottom style="hair">
        <color indexed="8"/>
      </bottom>
      <diagonal/>
    </border>
    <border>
      <left style="thin">
        <color indexed="64"/>
      </left>
      <right/>
      <top/>
      <bottom style="thin">
        <color indexed="64"/>
      </bottom>
      <diagonal/>
    </border>
    <border>
      <left style="medium">
        <color indexed="64"/>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64"/>
      </right>
      <top style="hair">
        <color indexed="8"/>
      </top>
      <bottom/>
      <diagonal/>
    </border>
    <border>
      <left style="thin">
        <color indexed="64"/>
      </left>
      <right/>
      <top style="thin">
        <color indexed="64"/>
      </top>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hair">
        <color indexed="8"/>
      </top>
      <bottom style="thin">
        <color indexed="8"/>
      </bottom>
      <diagonal/>
    </border>
    <border>
      <left/>
      <right style="medium">
        <color indexed="64"/>
      </right>
      <top style="hair">
        <color indexed="8"/>
      </top>
      <bottom style="thin">
        <color indexed="8"/>
      </bottom>
      <diagonal/>
    </border>
    <border>
      <left style="medium">
        <color indexed="8"/>
      </left>
      <right/>
      <top/>
      <bottom style="medium">
        <color indexed="8"/>
      </bottom>
      <diagonal/>
    </border>
    <border>
      <left style="medium">
        <color indexed="64"/>
      </left>
      <right style="medium">
        <color indexed="64"/>
      </right>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0" fontId="28" fillId="0" borderId="0"/>
    <xf numFmtId="0" fontId="29" fillId="0" borderId="0"/>
  </cellStyleXfs>
  <cellXfs count="277">
    <xf numFmtId="0" fontId="0" fillId="0" borderId="0" xfId="0"/>
    <xf numFmtId="0" fontId="2" fillId="0" borderId="0" xfId="0" applyFont="1" applyFill="1" applyBorder="1" applyAlignment="1">
      <alignment horizontal="center" vertical="center" wrapText="1"/>
    </xf>
    <xf numFmtId="0" fontId="3" fillId="0" borderId="0" xfId="0" applyFont="1" applyFill="1" applyBorder="1" applyAlignment="1">
      <alignment vertical="center"/>
    </xf>
    <xf numFmtId="0" fontId="4" fillId="0" borderId="0" xfId="0" applyFont="1" applyFill="1" applyBorder="1" applyAlignment="1">
      <alignment horizontal="left" vertical="center" wrapText="1"/>
    </xf>
    <xf numFmtId="0" fontId="5" fillId="0" borderId="0" xfId="0" applyFont="1" applyFill="1" applyBorder="1" applyAlignment="1">
      <alignment vertical="center"/>
    </xf>
    <xf numFmtId="2" fontId="5" fillId="0" borderId="0" xfId="0" applyNumberFormat="1" applyFont="1" applyFill="1" applyBorder="1" applyAlignment="1">
      <alignment vertical="center"/>
    </xf>
    <xf numFmtId="10" fontId="6" fillId="0" borderId="0" xfId="3" applyNumberFormat="1" applyFont="1" applyFill="1" applyBorder="1" applyAlignment="1">
      <alignment vertical="center"/>
    </xf>
    <xf numFmtId="0" fontId="7"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14" fontId="3" fillId="0" borderId="0" xfId="0" applyNumberFormat="1" applyFont="1" applyFill="1" applyBorder="1" applyAlignment="1">
      <alignment horizontal="center" vertical="center" wrapText="1"/>
    </xf>
    <xf numFmtId="10" fontId="6" fillId="0" borderId="0" xfId="3"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49" fontId="5" fillId="0" borderId="0" xfId="0" applyNumberFormat="1"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164" fontId="3" fillId="0" borderId="0" xfId="2" applyNumberFormat="1" applyFont="1" applyFill="1" applyBorder="1" applyAlignment="1" applyProtection="1">
      <alignment horizontal="center" vertical="center" wrapText="1"/>
    </xf>
    <xf numFmtId="2" fontId="5" fillId="0" borderId="0"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left"/>
    </xf>
    <xf numFmtId="0" fontId="3" fillId="0" borderId="5" xfId="0" applyFont="1" applyFill="1" applyBorder="1" applyAlignment="1">
      <alignment horizontal="center" vertical="center" wrapText="1"/>
    </xf>
    <xf numFmtId="164" fontId="3" fillId="0" borderId="5" xfId="2" applyNumberFormat="1" applyFont="1" applyFill="1" applyBorder="1" applyAlignment="1" applyProtection="1">
      <alignment horizontal="center" vertical="center" wrapText="1"/>
    </xf>
    <xf numFmtId="0" fontId="5" fillId="0" borderId="5" xfId="0" applyFont="1" applyFill="1" applyBorder="1" applyAlignment="1">
      <alignment horizontal="center" vertical="center" wrapText="1"/>
    </xf>
    <xf numFmtId="40" fontId="5" fillId="0" borderId="0"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5" fillId="0" borderId="3" xfId="0" applyFont="1" applyFill="1" applyBorder="1" applyAlignment="1">
      <alignment horizontal="left" vertical="center" wrapText="1"/>
    </xf>
    <xf numFmtId="170" fontId="3" fillId="9" borderId="10" xfId="0" applyNumberFormat="1" applyFont="1" applyFill="1" applyBorder="1" applyAlignment="1">
      <alignment vertical="center"/>
    </xf>
    <xf numFmtId="10" fontId="3" fillId="9" borderId="11" xfId="3" applyNumberFormat="1" applyFont="1" applyFill="1" applyBorder="1" applyAlignment="1" applyProtection="1">
      <alignment horizontal="left" vertical="center"/>
    </xf>
    <xf numFmtId="0" fontId="5" fillId="0" borderId="3" xfId="0" applyFont="1" applyBorder="1" applyAlignment="1">
      <alignment horizontal="left"/>
    </xf>
    <xf numFmtId="2" fontId="5" fillId="0" borderId="3" xfId="0" applyNumberFormat="1" applyFont="1" applyBorder="1" applyAlignment="1">
      <alignment horizontal="center"/>
    </xf>
    <xf numFmtId="170" fontId="3" fillId="9" borderId="13" xfId="0" applyNumberFormat="1" applyFont="1" applyFill="1" applyBorder="1" applyAlignment="1">
      <alignment horizontal="left" vertical="center"/>
    </xf>
    <xf numFmtId="10" fontId="3" fillId="12" borderId="14" xfId="0" applyNumberFormat="1" applyFont="1" applyFill="1" applyBorder="1" applyAlignment="1">
      <alignment horizontal="left" vertical="center"/>
    </xf>
    <xf numFmtId="10" fontId="3" fillId="13" borderId="12" xfId="3" applyNumberFormat="1" applyFont="1" applyFill="1" applyBorder="1" applyAlignment="1" applyProtection="1">
      <alignment horizontal="center" vertical="center" wrapText="1"/>
    </xf>
    <xf numFmtId="40" fontId="3" fillId="0" borderId="0" xfId="0" applyNumberFormat="1" applyFont="1" applyFill="1" applyBorder="1" applyAlignment="1">
      <alignment horizontal="center" vertical="center" wrapText="1"/>
    </xf>
    <xf numFmtId="170" fontId="3" fillId="0" borderId="1" xfId="0" applyNumberFormat="1" applyFont="1" applyFill="1" applyBorder="1" applyAlignment="1">
      <alignment horizontal="left" vertical="center"/>
    </xf>
    <xf numFmtId="10" fontId="3" fillId="0" borderId="2" xfId="0" applyNumberFormat="1" applyFont="1" applyFill="1" applyBorder="1" applyAlignment="1">
      <alignment horizontal="left" vertical="center"/>
    </xf>
    <xf numFmtId="0" fontId="16" fillId="0" borderId="3" xfId="0" applyFont="1" applyBorder="1" applyAlignment="1">
      <alignment horizontal="left"/>
    </xf>
    <xf numFmtId="2" fontId="16" fillId="11" borderId="3" xfId="0" applyNumberFormat="1" applyFont="1" applyFill="1" applyBorder="1" applyAlignment="1">
      <alignment horizontal="center"/>
    </xf>
    <xf numFmtId="10" fontId="3" fillId="9" borderId="14" xfId="0" applyNumberFormat="1" applyFont="1" applyFill="1" applyBorder="1" applyAlignment="1">
      <alignment horizontal="left" vertical="center"/>
    </xf>
    <xf numFmtId="164" fontId="5" fillId="0" borderId="0" xfId="2" applyNumberFormat="1" applyFont="1" applyFill="1" applyBorder="1" applyAlignment="1" applyProtection="1">
      <alignment horizontal="center" vertical="center" wrapText="1"/>
    </xf>
    <xf numFmtId="0" fontId="17" fillId="0" borderId="3" xfId="0" applyFont="1" applyFill="1" applyBorder="1" applyAlignment="1">
      <alignment horizontal="left" vertical="center" wrapText="1"/>
    </xf>
    <xf numFmtId="164" fontId="17" fillId="0" borderId="21" xfId="2" applyNumberFormat="1" applyFont="1" applyFill="1" applyBorder="1" applyAlignment="1" applyProtection="1">
      <alignment horizontal="left" vertical="center" wrapText="1"/>
    </xf>
    <xf numFmtId="164" fontId="3" fillId="0" borderId="22" xfId="2" applyNumberFormat="1" applyFont="1" applyFill="1" applyBorder="1" applyAlignment="1" applyProtection="1">
      <alignment horizontal="center" vertical="center" wrapText="1"/>
    </xf>
    <xf numFmtId="0" fontId="3" fillId="0" borderId="23"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9" fillId="2" borderId="24" xfId="0" applyFont="1" applyFill="1" applyBorder="1" applyAlignment="1">
      <alignment horizontal="left" vertical="center"/>
    </xf>
    <xf numFmtId="0" fontId="8" fillId="2" borderId="24" xfId="0" applyFont="1" applyFill="1" applyBorder="1" applyAlignment="1">
      <alignment horizontal="center" vertical="center"/>
    </xf>
    <xf numFmtId="0" fontId="2" fillId="3" borderId="24" xfId="0" applyFont="1" applyFill="1" applyBorder="1" applyAlignment="1">
      <alignment horizontal="center" vertical="center" wrapText="1"/>
    </xf>
    <xf numFmtId="0" fontId="11" fillId="4" borderId="24" xfId="0" applyFont="1" applyFill="1" applyBorder="1" applyAlignment="1">
      <alignment horizontal="right" vertical="center"/>
    </xf>
    <xf numFmtId="0" fontId="12" fillId="4" borderId="24" xfId="0" applyFont="1" applyFill="1" applyBorder="1" applyAlignment="1">
      <alignment horizontal="left" vertical="center"/>
    </xf>
    <xf numFmtId="0" fontId="11" fillId="8" borderId="24"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9" borderId="24" xfId="0" applyFont="1" applyFill="1" applyBorder="1" applyAlignment="1">
      <alignment horizontal="center" vertical="center" wrapText="1"/>
    </xf>
    <xf numFmtId="14" fontId="3" fillId="0" borderId="24" xfId="0" applyNumberFormat="1" applyFont="1" applyFill="1" applyBorder="1" applyAlignment="1">
      <alignment horizontal="center" vertical="center" wrapText="1"/>
    </xf>
    <xf numFmtId="165" fontId="3" fillId="0" borderId="24" xfId="0" applyNumberFormat="1" applyFont="1" applyFill="1" applyBorder="1" applyAlignment="1">
      <alignment horizontal="center" vertical="center" wrapText="1"/>
    </xf>
    <xf numFmtId="14" fontId="3" fillId="9" borderId="24" xfId="0" applyNumberFormat="1" applyFont="1" applyFill="1" applyBorder="1" applyAlignment="1">
      <alignment horizontal="center" vertical="center" wrapText="1"/>
    </xf>
    <xf numFmtId="0" fontId="2" fillId="14" borderId="24" xfId="0" applyFont="1" applyFill="1" applyBorder="1" applyAlignment="1">
      <alignment horizontal="center" wrapText="1"/>
    </xf>
    <xf numFmtId="49" fontId="3" fillId="14" borderId="24" xfId="0" applyNumberFormat="1" applyFont="1" applyFill="1" applyBorder="1" applyAlignment="1">
      <alignment horizontal="center" vertical="center"/>
    </xf>
    <xf numFmtId="0" fontId="3" fillId="14" borderId="24" xfId="0" applyFont="1" applyFill="1" applyBorder="1" applyAlignment="1">
      <alignment horizontal="left" vertical="center" wrapText="1"/>
    </xf>
    <xf numFmtId="0" fontId="5" fillId="14" borderId="24" xfId="0" applyFont="1" applyFill="1" applyBorder="1" applyAlignment="1">
      <alignment horizontal="center" vertical="center"/>
    </xf>
    <xf numFmtId="166" fontId="3" fillId="15" borderId="24" xfId="0" applyNumberFormat="1" applyFont="1" applyFill="1" applyBorder="1" applyAlignment="1">
      <alignment horizontal="center" vertical="center"/>
    </xf>
    <xf numFmtId="0" fontId="5" fillId="15" borderId="24" xfId="0" applyFont="1" applyFill="1" applyBorder="1" applyAlignment="1">
      <alignment horizontal="center" vertical="center" wrapText="1"/>
    </xf>
    <xf numFmtId="167" fontId="5" fillId="15" borderId="24" xfId="0" applyNumberFormat="1" applyFont="1" applyFill="1" applyBorder="1" applyAlignment="1">
      <alignment horizontal="center" vertical="center" wrapText="1"/>
    </xf>
    <xf numFmtId="0" fontId="3" fillId="15" borderId="24" xfId="0" applyFont="1" applyFill="1" applyBorder="1" applyAlignment="1">
      <alignment horizontal="center" vertical="center" wrapText="1"/>
    </xf>
    <xf numFmtId="167" fontId="3" fillId="15" borderId="24" xfId="0" applyNumberFormat="1" applyFont="1" applyFill="1" applyBorder="1" applyAlignment="1">
      <alignment horizontal="center" vertical="center"/>
    </xf>
    <xf numFmtId="2" fontId="5" fillId="15" borderId="24" xfId="0" applyNumberFormat="1" applyFont="1" applyFill="1" applyBorder="1" applyAlignment="1">
      <alignment horizontal="center" vertical="center" wrapText="1"/>
    </xf>
    <xf numFmtId="164" fontId="5" fillId="9" borderId="24" xfId="2" applyNumberFormat="1" applyFont="1" applyFill="1" applyBorder="1" applyAlignment="1" applyProtection="1">
      <alignment horizontal="center" vertical="center" wrapText="1"/>
    </xf>
    <xf numFmtId="168" fontId="5" fillId="0" borderId="24" xfId="0" applyNumberFormat="1" applyFont="1" applyFill="1" applyBorder="1" applyAlignment="1">
      <alignment horizontal="center" vertical="center" wrapText="1"/>
    </xf>
    <xf numFmtId="167" fontId="5" fillId="9" borderId="24" xfId="0" applyNumberFormat="1" applyFont="1" applyFill="1" applyBorder="1" applyAlignment="1">
      <alignment horizontal="center" vertical="center" wrapText="1"/>
    </xf>
    <xf numFmtId="2" fontId="5" fillId="9" borderId="24" xfId="0" applyNumberFormat="1" applyFont="1" applyFill="1" applyBorder="1" applyAlignment="1">
      <alignment horizontal="center" vertical="center" wrapText="1"/>
    </xf>
    <xf numFmtId="10" fontId="5" fillId="9" borderId="24" xfId="3" applyNumberFormat="1" applyFont="1" applyFill="1" applyBorder="1" applyAlignment="1" applyProtection="1">
      <alignment horizontal="center" vertical="center" wrapText="1"/>
    </xf>
    <xf numFmtId="9" fontId="5" fillId="9" borderId="24" xfId="3" applyFont="1" applyFill="1" applyBorder="1" applyAlignment="1" applyProtection="1">
      <alignment horizontal="center" vertical="center" wrapText="1"/>
    </xf>
    <xf numFmtId="2" fontId="5" fillId="0" borderId="24" xfId="0" applyNumberFormat="1"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9" borderId="24" xfId="0" applyFont="1" applyFill="1" applyBorder="1" applyAlignment="1">
      <alignment horizontal="center" vertical="center" wrapText="1"/>
    </xf>
    <xf numFmtId="169" fontId="5" fillId="9" borderId="24" xfId="0" applyNumberFormat="1" applyFont="1" applyFill="1" applyBorder="1" applyAlignment="1">
      <alignment horizontal="center" vertical="center" wrapText="1"/>
    </xf>
    <xf numFmtId="164" fontId="3" fillId="15" borderId="24" xfId="2" applyNumberFormat="1" applyFont="1" applyFill="1" applyBorder="1" applyAlignment="1" applyProtection="1">
      <alignment horizontal="center" vertical="center" wrapText="1"/>
    </xf>
    <xf numFmtId="164" fontId="5" fillId="9" borderId="26" xfId="2" applyNumberFormat="1" applyFont="1" applyFill="1" applyBorder="1" applyAlignment="1" applyProtection="1">
      <alignment horizontal="center" vertical="center" wrapText="1"/>
    </xf>
    <xf numFmtId="167" fontId="5" fillId="9" borderId="26" xfId="0" applyNumberFormat="1" applyFont="1" applyFill="1" applyBorder="1" applyAlignment="1">
      <alignment horizontal="center" vertical="center" wrapText="1"/>
    </xf>
    <xf numFmtId="164" fontId="3" fillId="15" borderId="29" xfId="2" applyNumberFormat="1" applyFont="1" applyFill="1" applyBorder="1" applyAlignment="1" applyProtection="1">
      <alignment horizontal="center" vertical="center" wrapText="1"/>
    </xf>
    <xf numFmtId="164" fontId="3" fillId="15" borderId="31" xfId="2" applyNumberFormat="1" applyFont="1" applyFill="1" applyBorder="1" applyAlignment="1" applyProtection="1">
      <alignment horizontal="center" vertical="center" wrapText="1"/>
    </xf>
    <xf numFmtId="164" fontId="3" fillId="15" borderId="34" xfId="2" applyNumberFormat="1" applyFont="1" applyFill="1" applyBorder="1" applyAlignment="1" applyProtection="1">
      <alignment horizontal="center" vertical="center" wrapText="1"/>
    </xf>
    <xf numFmtId="164" fontId="3" fillId="15" borderId="35" xfId="2" applyNumberFormat="1" applyFont="1" applyFill="1" applyBorder="1" applyAlignment="1" applyProtection="1">
      <alignment horizontal="center" vertical="center" wrapText="1"/>
    </xf>
    <xf numFmtId="164" fontId="3" fillId="15" borderId="36" xfId="2" applyNumberFormat="1" applyFont="1" applyFill="1" applyBorder="1" applyAlignment="1" applyProtection="1">
      <alignment horizontal="center" vertical="center" wrapText="1"/>
    </xf>
    <xf numFmtId="164" fontId="3" fillId="15" borderId="30" xfId="2" applyNumberFormat="1" applyFont="1" applyFill="1" applyBorder="1" applyAlignment="1" applyProtection="1">
      <alignment horizontal="center" vertical="center" wrapText="1"/>
    </xf>
    <xf numFmtId="9" fontId="3" fillId="15" borderId="32" xfId="3" applyFont="1" applyFill="1" applyBorder="1" applyAlignment="1" applyProtection="1">
      <alignment horizontal="center" vertical="center" wrapText="1"/>
    </xf>
    <xf numFmtId="9" fontId="3" fillId="15" borderId="33" xfId="3" applyFont="1" applyFill="1" applyBorder="1" applyAlignment="1" applyProtection="1">
      <alignment horizontal="center" vertical="center" wrapText="1"/>
    </xf>
    <xf numFmtId="9" fontId="3" fillId="15" borderId="34" xfId="3" applyFont="1" applyFill="1" applyBorder="1" applyAlignment="1" applyProtection="1">
      <alignment horizontal="center" vertical="center" wrapText="1"/>
    </xf>
    <xf numFmtId="0" fontId="3" fillId="15" borderId="37" xfId="0" applyFont="1" applyFill="1" applyBorder="1" applyAlignment="1">
      <alignment horizontal="right" vertical="center" wrapText="1"/>
    </xf>
    <xf numFmtId="10" fontId="3" fillId="15" borderId="38" xfId="0" applyNumberFormat="1" applyFont="1" applyFill="1" applyBorder="1" applyAlignment="1">
      <alignment horizontal="center" vertical="center" wrapText="1"/>
    </xf>
    <xf numFmtId="0" fontId="8" fillId="2" borderId="24" xfId="0" applyFont="1" applyFill="1" applyBorder="1" applyAlignment="1">
      <alignment vertical="center"/>
    </xf>
    <xf numFmtId="0" fontId="10" fillId="2" borderId="24" xfId="0" applyFont="1" applyFill="1" applyBorder="1" applyAlignment="1">
      <alignment vertical="center"/>
    </xf>
    <xf numFmtId="0" fontId="5" fillId="10" borderId="24" xfId="0" applyFont="1" applyFill="1" applyBorder="1" applyAlignment="1">
      <alignment horizontal="center" vertical="center" wrapText="1"/>
    </xf>
    <xf numFmtId="167" fontId="5" fillId="0" borderId="24" xfId="0" applyNumberFormat="1" applyFont="1" applyFill="1" applyBorder="1" applyAlignment="1">
      <alignment horizontal="center" vertical="center" wrapText="1"/>
    </xf>
    <xf numFmtId="0" fontId="0" fillId="16" borderId="0" xfId="0" applyFill="1"/>
    <xf numFmtId="49" fontId="18" fillId="16" borderId="0" xfId="0" applyNumberFormat="1" applyFont="1" applyFill="1"/>
    <xf numFmtId="0" fontId="18" fillId="16" borderId="0" xfId="0" applyFont="1" applyFill="1"/>
    <xf numFmtId="167" fontId="18" fillId="16" borderId="0" xfId="0" applyNumberFormat="1" applyFont="1" applyFill="1"/>
    <xf numFmtId="49" fontId="18" fillId="17" borderId="39" xfId="0" applyNumberFormat="1" applyFont="1" applyFill="1" applyBorder="1"/>
    <xf numFmtId="0" fontId="18" fillId="17" borderId="40" xfId="0" applyFont="1" applyFill="1" applyBorder="1"/>
    <xf numFmtId="0" fontId="18" fillId="17" borderId="41" xfId="0" applyFont="1" applyFill="1" applyBorder="1"/>
    <xf numFmtId="49" fontId="18" fillId="18" borderId="42" xfId="0" applyNumberFormat="1" applyFont="1" applyFill="1" applyBorder="1"/>
    <xf numFmtId="0" fontId="19" fillId="18" borderId="0" xfId="0" applyFont="1" applyFill="1" applyBorder="1" applyAlignment="1"/>
    <xf numFmtId="0" fontId="18" fillId="17" borderId="0" xfId="0" applyFont="1" applyFill="1" applyBorder="1"/>
    <xf numFmtId="0" fontId="18" fillId="17" borderId="43" xfId="0" applyFont="1" applyFill="1" applyBorder="1"/>
    <xf numFmtId="0" fontId="19" fillId="18" borderId="0" xfId="0" applyFont="1" applyFill="1" applyBorder="1"/>
    <xf numFmtId="49" fontId="19" fillId="19" borderId="42" xfId="0" applyNumberFormat="1" applyFont="1" applyFill="1" applyBorder="1" applyAlignment="1">
      <alignment vertical="center"/>
    </xf>
    <xf numFmtId="0" fontId="18" fillId="18" borderId="44" xfId="0" applyFont="1" applyFill="1" applyBorder="1" applyAlignment="1">
      <alignment horizontal="left"/>
    </xf>
    <xf numFmtId="16" fontId="19" fillId="18" borderId="24" xfId="0" applyNumberFormat="1" applyFont="1" applyFill="1" applyBorder="1" applyAlignment="1">
      <alignment horizontal="center" wrapText="1"/>
    </xf>
    <xf numFmtId="16" fontId="19" fillId="18" borderId="47" xfId="0" applyNumberFormat="1" applyFont="1" applyFill="1" applyBorder="1" applyAlignment="1">
      <alignment horizontal="center" wrapText="1"/>
    </xf>
    <xf numFmtId="49" fontId="22" fillId="19" borderId="43" xfId="0" applyNumberFormat="1" applyFont="1" applyFill="1" applyBorder="1" applyAlignment="1">
      <alignment vertical="center"/>
    </xf>
    <xf numFmtId="16" fontId="18" fillId="18" borderId="44" xfId="0" applyNumberFormat="1" applyFont="1" applyFill="1" applyBorder="1" applyAlignment="1">
      <alignment horizontal="center"/>
    </xf>
    <xf numFmtId="0" fontId="18" fillId="18" borderId="48" xfId="0" applyFont="1" applyFill="1" applyBorder="1" applyAlignment="1">
      <alignment horizontal="left"/>
    </xf>
    <xf numFmtId="10" fontId="18" fillId="18" borderId="48" xfId="0" applyNumberFormat="1" applyFont="1" applyFill="1" applyBorder="1" applyAlignment="1">
      <alignment horizontal="center" vertical="center"/>
    </xf>
    <xf numFmtId="16" fontId="19" fillId="18" borderId="43" xfId="0" applyNumberFormat="1" applyFont="1" applyFill="1" applyBorder="1" applyAlignment="1">
      <alignment horizontal="left"/>
    </xf>
    <xf numFmtId="0" fontId="18" fillId="16" borderId="0" xfId="0" applyFont="1" applyFill="1" applyBorder="1"/>
    <xf numFmtId="0" fontId="23" fillId="18" borderId="46" xfId="0" applyFont="1" applyFill="1" applyBorder="1" applyAlignment="1">
      <alignment horizontal="left"/>
    </xf>
    <xf numFmtId="10" fontId="18" fillId="21" borderId="46" xfId="0" applyNumberFormat="1" applyFont="1" applyFill="1" applyBorder="1" applyAlignment="1">
      <alignment horizontal="center"/>
    </xf>
    <xf numFmtId="10" fontId="19" fillId="17" borderId="43" xfId="0" applyNumberFormat="1" applyFont="1" applyFill="1" applyBorder="1" applyAlignment="1">
      <alignment horizontal="left"/>
    </xf>
    <xf numFmtId="0" fontId="24" fillId="18" borderId="46" xfId="0" applyFont="1" applyFill="1" applyBorder="1" applyAlignment="1">
      <alignment horizontal="left"/>
    </xf>
    <xf numFmtId="10" fontId="18" fillId="21" borderId="44" xfId="0" applyNumberFormat="1" applyFont="1" applyFill="1" applyBorder="1" applyAlignment="1">
      <alignment horizontal="center"/>
    </xf>
    <xf numFmtId="10" fontId="18" fillId="21" borderId="50" xfId="0" applyNumberFormat="1" applyFont="1" applyFill="1" applyBorder="1" applyAlignment="1">
      <alignment horizontal="center"/>
    </xf>
    <xf numFmtId="49" fontId="18" fillId="19" borderId="51" xfId="0" applyNumberFormat="1" applyFont="1" applyFill="1" applyBorder="1" applyAlignment="1">
      <alignment horizontal="center" vertical="center" wrapText="1"/>
    </xf>
    <xf numFmtId="0" fontId="18" fillId="19" borderId="52" xfId="0" applyFont="1" applyFill="1" applyBorder="1" applyAlignment="1">
      <alignment vertical="center"/>
    </xf>
    <xf numFmtId="167" fontId="18" fillId="19" borderId="53" xfId="0" applyNumberFormat="1" applyFont="1" applyFill="1" applyBorder="1" applyAlignment="1">
      <alignment horizontal="center" vertical="center" wrapText="1"/>
    </xf>
    <xf numFmtId="170" fontId="6" fillId="21" borderId="54" xfId="1" applyNumberFormat="1" applyFont="1" applyFill="1" applyBorder="1" applyAlignment="1">
      <alignment horizontal="center"/>
    </xf>
    <xf numFmtId="170" fontId="6" fillId="21" borderId="55" xfId="1" applyNumberFormat="1" applyFont="1" applyFill="1" applyBorder="1" applyAlignment="1">
      <alignment horizontal="center"/>
    </xf>
    <xf numFmtId="0" fontId="25" fillId="16" borderId="0" xfId="0" applyFont="1" applyFill="1"/>
    <xf numFmtId="49" fontId="19" fillId="22" borderId="56" xfId="0" applyNumberFormat="1" applyFont="1" applyFill="1" applyBorder="1" applyAlignment="1">
      <alignment horizontal="center" vertical="center" wrapText="1"/>
    </xf>
    <xf numFmtId="0" fontId="19" fillId="22" borderId="57" xfId="0" applyFont="1" applyFill="1" applyBorder="1" applyAlignment="1">
      <alignment vertical="center"/>
    </xf>
    <xf numFmtId="167" fontId="19" fillId="22" borderId="58" xfId="0" applyNumberFormat="1" applyFont="1" applyFill="1" applyBorder="1" applyAlignment="1">
      <alignment horizontal="center" vertical="center" wrapText="1"/>
    </xf>
    <xf numFmtId="10" fontId="25" fillId="17" borderId="59" xfId="0" applyNumberFormat="1" applyFont="1" applyFill="1" applyBorder="1" applyAlignment="1">
      <alignment horizontal="center"/>
    </xf>
    <xf numFmtId="10" fontId="25" fillId="17" borderId="44" xfId="0" applyNumberFormat="1" applyFont="1" applyFill="1" applyBorder="1" applyAlignment="1">
      <alignment horizontal="center"/>
    </xf>
    <xf numFmtId="10" fontId="25" fillId="17" borderId="45" xfId="0" applyNumberFormat="1" applyFont="1" applyFill="1" applyBorder="1" applyAlignment="1">
      <alignment horizontal="center"/>
    </xf>
    <xf numFmtId="0" fontId="19" fillId="16" borderId="0" xfId="0" applyFont="1" applyFill="1"/>
    <xf numFmtId="49" fontId="18" fillId="19" borderId="60" xfId="0" applyNumberFormat="1" applyFont="1" applyFill="1" applyBorder="1" applyAlignment="1">
      <alignment horizontal="center" vertical="center" wrapText="1"/>
    </xf>
    <xf numFmtId="0" fontId="18" fillId="19" borderId="61" xfId="0" applyFont="1" applyFill="1" applyBorder="1" applyAlignment="1">
      <alignment vertical="center"/>
    </xf>
    <xf numFmtId="167" fontId="18" fillId="19" borderId="62" xfId="0" applyNumberFormat="1" applyFont="1" applyFill="1" applyBorder="1" applyAlignment="1">
      <alignment horizontal="center" vertical="center" wrapText="1"/>
    </xf>
    <xf numFmtId="170" fontId="6" fillId="21" borderId="63" xfId="1" applyNumberFormat="1" applyFont="1" applyFill="1" applyBorder="1" applyAlignment="1">
      <alignment horizontal="center"/>
    </xf>
    <xf numFmtId="170" fontId="6" fillId="21" borderId="26" xfId="1" applyNumberFormat="1" applyFont="1" applyFill="1" applyBorder="1" applyAlignment="1">
      <alignment horizontal="center"/>
    </xf>
    <xf numFmtId="0" fontId="18" fillId="19" borderId="61" xfId="4" applyFont="1" applyFill="1" applyBorder="1" applyAlignment="1">
      <alignment vertical="center" wrapText="1"/>
    </xf>
    <xf numFmtId="0" fontId="19" fillId="22" borderId="57" xfId="4" applyFont="1" applyFill="1" applyBorder="1" applyAlignment="1">
      <alignment vertical="center" wrapText="1"/>
    </xf>
    <xf numFmtId="0" fontId="25" fillId="17" borderId="45" xfId="0" applyNumberFormat="1" applyFont="1" applyFill="1" applyBorder="1" applyAlignment="1">
      <alignment horizontal="center"/>
    </xf>
    <xf numFmtId="167" fontId="18" fillId="19" borderId="62" xfId="0" applyNumberFormat="1" applyFont="1" applyFill="1" applyBorder="1" applyAlignment="1">
      <alignment horizontal="center" vertical="center"/>
    </xf>
    <xf numFmtId="167" fontId="19" fillId="22" borderId="58" xfId="0" applyNumberFormat="1" applyFont="1" applyFill="1" applyBorder="1" applyAlignment="1">
      <alignment horizontal="center" vertical="center"/>
    </xf>
    <xf numFmtId="49" fontId="18" fillId="17" borderId="42" xfId="0" applyNumberFormat="1" applyFont="1" applyFill="1" applyBorder="1"/>
    <xf numFmtId="0" fontId="19" fillId="19" borderId="64" xfId="0" applyFont="1" applyFill="1" applyBorder="1"/>
    <xf numFmtId="167" fontId="19" fillId="19" borderId="65" xfId="0" applyNumberFormat="1" applyFont="1" applyFill="1" applyBorder="1" applyAlignment="1">
      <alignment horizontal="center"/>
    </xf>
    <xf numFmtId="49" fontId="18" fillId="17" borderId="66" xfId="0" applyNumberFormat="1" applyFont="1" applyFill="1" applyBorder="1"/>
    <xf numFmtId="0" fontId="18" fillId="17" borderId="67" xfId="0" applyFont="1" applyFill="1" applyBorder="1"/>
    <xf numFmtId="167" fontId="18" fillId="17" borderId="67" xfId="0" applyNumberFormat="1" applyFont="1" applyFill="1" applyBorder="1"/>
    <xf numFmtId="0" fontId="18" fillId="17" borderId="68" xfId="0" applyFont="1" applyFill="1" applyBorder="1"/>
    <xf numFmtId="10" fontId="19" fillId="16" borderId="0" xfId="0" applyNumberFormat="1" applyFont="1" applyFill="1"/>
    <xf numFmtId="9" fontId="18" fillId="19" borderId="53" xfId="3" applyFont="1" applyFill="1" applyBorder="1" applyAlignment="1">
      <alignment horizontal="center" vertical="center" wrapText="1"/>
    </xf>
    <xf numFmtId="9" fontId="19" fillId="22" borderId="58" xfId="3" applyFont="1" applyFill="1" applyBorder="1" applyAlignment="1">
      <alignment horizontal="center" vertical="center" wrapText="1"/>
    </xf>
    <xf numFmtId="9" fontId="18" fillId="19" borderId="62" xfId="3" applyFont="1" applyFill="1" applyBorder="1" applyAlignment="1">
      <alignment horizontal="center" vertical="center" wrapText="1"/>
    </xf>
    <xf numFmtId="9" fontId="18" fillId="19" borderId="62" xfId="3" applyFont="1" applyFill="1" applyBorder="1" applyAlignment="1">
      <alignment horizontal="center" vertical="center"/>
    </xf>
    <xf numFmtId="9" fontId="19" fillId="22" borderId="58" xfId="3" applyFont="1" applyFill="1" applyBorder="1" applyAlignment="1">
      <alignment horizontal="center" vertical="center"/>
    </xf>
    <xf numFmtId="49" fontId="19" fillId="19" borderId="71" xfId="0" applyNumberFormat="1" applyFont="1" applyFill="1" applyBorder="1" applyAlignment="1">
      <alignment horizontal="center" vertical="center" wrapText="1"/>
    </xf>
    <xf numFmtId="0" fontId="19" fillId="19" borderId="72" xfId="0" applyFont="1" applyFill="1" applyBorder="1" applyAlignment="1">
      <alignment vertical="center" wrapText="1"/>
    </xf>
    <xf numFmtId="167" fontId="19" fillId="19" borderId="72" xfId="0" applyNumberFormat="1" applyFont="1" applyFill="1" applyBorder="1" applyAlignment="1">
      <alignment horizontal="center" vertical="center" wrapText="1"/>
    </xf>
    <xf numFmtId="167" fontId="19" fillId="19" borderId="73" xfId="0" applyNumberFormat="1" applyFont="1" applyFill="1" applyBorder="1" applyAlignment="1">
      <alignment horizontal="center" vertical="center" wrapText="1"/>
    </xf>
    <xf numFmtId="10" fontId="18" fillId="24" borderId="25" xfId="0" applyNumberFormat="1" applyFont="1" applyFill="1" applyBorder="1" applyAlignment="1">
      <alignment horizontal="center"/>
    </xf>
    <xf numFmtId="10" fontId="25" fillId="25" borderId="0" xfId="3" applyNumberFormat="1" applyFont="1" applyFill="1" applyBorder="1" applyAlignment="1">
      <alignment horizontal="center" vertical="center" wrapText="1"/>
    </xf>
    <xf numFmtId="0" fontId="0" fillId="0" borderId="42" xfId="0" applyBorder="1"/>
    <xf numFmtId="0" fontId="0" fillId="0" borderId="43" xfId="0" applyBorder="1"/>
    <xf numFmtId="164" fontId="3" fillId="11" borderId="76" xfId="2" applyNumberFormat="1" applyFont="1" applyFill="1" applyBorder="1" applyAlignment="1" applyProtection="1">
      <alignment horizontal="center" vertical="center" wrapText="1"/>
    </xf>
    <xf numFmtId="49" fontId="19" fillId="19" borderId="0" xfId="0" applyNumberFormat="1" applyFont="1" applyFill="1" applyBorder="1" applyAlignment="1">
      <alignment vertical="center"/>
    </xf>
    <xf numFmtId="16" fontId="18" fillId="20" borderId="46" xfId="0" applyNumberFormat="1" applyFont="1" applyFill="1" applyBorder="1" applyAlignment="1">
      <alignment horizontal="center"/>
    </xf>
    <xf numFmtId="0" fontId="18" fillId="18" borderId="46" xfId="0" applyFont="1" applyFill="1" applyBorder="1" applyAlignment="1">
      <alignment horizontal="left"/>
    </xf>
    <xf numFmtId="10" fontId="18" fillId="21" borderId="48" xfId="0" applyNumberFormat="1" applyFont="1" applyFill="1" applyBorder="1" applyAlignment="1">
      <alignment horizontal="center"/>
    </xf>
    <xf numFmtId="10" fontId="18" fillId="20" borderId="48" xfId="0" applyNumberFormat="1" applyFont="1" applyFill="1" applyBorder="1" applyAlignment="1">
      <alignment horizontal="center" vertical="center"/>
    </xf>
    <xf numFmtId="49" fontId="19" fillId="23" borderId="49" xfId="0" applyNumberFormat="1" applyFont="1" applyFill="1" applyBorder="1" applyAlignment="1">
      <alignment vertical="center"/>
    </xf>
    <xf numFmtId="0" fontId="3" fillId="0" borderId="24" xfId="0" applyFont="1" applyFill="1" applyBorder="1" applyAlignment="1">
      <alignment horizontal="center" vertical="center" wrapText="1"/>
    </xf>
    <xf numFmtId="0" fontId="3" fillId="15" borderId="24" xfId="0" applyFont="1" applyFill="1" applyBorder="1" applyAlignment="1">
      <alignment horizontal="center" vertical="center" wrapText="1"/>
    </xf>
    <xf numFmtId="0" fontId="5" fillId="0" borderId="24" xfId="0" applyFont="1" applyFill="1" applyBorder="1" applyAlignment="1">
      <alignment horizontal="center" vertical="center" wrapText="1"/>
    </xf>
    <xf numFmtId="2" fontId="3" fillId="0" borderId="24" xfId="0" applyNumberFormat="1" applyFont="1" applyFill="1" applyBorder="1" applyAlignment="1">
      <alignment horizontal="center" vertical="center" wrapText="1"/>
    </xf>
    <xf numFmtId="49" fontId="3" fillId="0" borderId="24" xfId="0" applyNumberFormat="1" applyFont="1" applyFill="1" applyBorder="1" applyAlignment="1">
      <alignment horizontal="center" vertical="center" wrapText="1"/>
    </xf>
    <xf numFmtId="8" fontId="5" fillId="9" borderId="8" xfId="0" applyNumberFormat="1" applyFont="1" applyFill="1" applyBorder="1" applyAlignment="1">
      <alignment horizontal="center" vertical="center" wrapText="1"/>
    </xf>
    <xf numFmtId="8" fontId="5" fillId="9" borderId="12" xfId="0" applyNumberFormat="1" applyFont="1" applyFill="1" applyBorder="1" applyAlignment="1">
      <alignment horizontal="center" vertical="center" wrapText="1"/>
    </xf>
    <xf numFmtId="8" fontId="3" fillId="9" borderId="17"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27" fillId="0" borderId="0" xfId="0" applyFont="1" applyFill="1" applyBorder="1" applyAlignment="1">
      <alignment vertical="center" wrapText="1"/>
    </xf>
    <xf numFmtId="0" fontId="0" fillId="0" borderId="24" xfId="0" applyFont="1" applyFill="1" applyBorder="1" applyAlignment="1">
      <alignment horizontal="center" vertical="center" wrapText="1"/>
    </xf>
    <xf numFmtId="49" fontId="5" fillId="0" borderId="24" xfId="0" applyNumberFormat="1" applyFont="1" applyFill="1" applyBorder="1" applyAlignment="1">
      <alignment horizontal="center" vertical="center" wrapText="1"/>
    </xf>
    <xf numFmtId="0" fontId="5" fillId="0" borderId="24" xfId="0" applyFont="1" applyFill="1" applyBorder="1" applyAlignment="1">
      <alignment vertical="center" wrapText="1"/>
    </xf>
    <xf numFmtId="0" fontId="5" fillId="0" borderId="24" xfId="0" applyFont="1" applyFill="1" applyBorder="1" applyAlignment="1">
      <alignment horizontal="center" vertical="center"/>
    </xf>
    <xf numFmtId="167" fontId="5" fillId="0" borderId="24" xfId="0" applyNumberFormat="1" applyFont="1" applyFill="1" applyBorder="1" applyAlignment="1">
      <alignment horizontal="center" vertical="center"/>
    </xf>
    <xf numFmtId="0" fontId="0" fillId="0" borderId="24" xfId="0" applyFont="1" applyFill="1" applyBorder="1" applyAlignment="1">
      <alignment horizontal="center" vertical="center"/>
    </xf>
    <xf numFmtId="0" fontId="5" fillId="0" borderId="24" xfId="5" applyNumberFormat="1" applyFont="1" applyFill="1" applyBorder="1" applyAlignment="1" applyProtection="1">
      <alignment vertical="center" wrapText="1"/>
    </xf>
    <xf numFmtId="0" fontId="5" fillId="0" borderId="24" xfId="0" applyFont="1" applyFill="1" applyBorder="1" applyAlignment="1">
      <alignment wrapText="1"/>
    </xf>
    <xf numFmtId="0" fontId="5" fillId="0" borderId="24" xfId="4" applyFont="1" applyFill="1" applyBorder="1" applyAlignment="1">
      <alignment vertical="center" wrapText="1"/>
    </xf>
    <xf numFmtId="0" fontId="0" fillId="0" borderId="24" xfId="6" applyFont="1" applyFill="1" applyBorder="1" applyAlignment="1">
      <alignment horizontal="center"/>
    </xf>
    <xf numFmtId="0" fontId="5" fillId="0" borderId="24" xfId="6" applyFont="1" applyFill="1" applyBorder="1" applyAlignment="1">
      <alignment wrapText="1"/>
    </xf>
    <xf numFmtId="0" fontId="5" fillId="0" borderId="24" xfId="6" applyFont="1" applyFill="1" applyBorder="1" applyAlignment="1">
      <alignment horizontal="center" vertical="center"/>
    </xf>
    <xf numFmtId="2" fontId="5" fillId="0" borderId="24" xfId="6" applyNumberFormat="1" applyFont="1" applyFill="1" applyBorder="1" applyAlignment="1">
      <alignment horizontal="center" vertical="center" wrapText="1"/>
    </xf>
    <xf numFmtId="0" fontId="3" fillId="0" borderId="24" xfId="0" applyFont="1" applyFill="1" applyBorder="1" applyAlignment="1">
      <alignment vertical="center" wrapText="1"/>
    </xf>
    <xf numFmtId="0" fontId="5" fillId="0" borderId="24" xfId="0" applyNumberFormat="1" applyFont="1" applyFill="1" applyBorder="1" applyAlignment="1">
      <alignment horizontal="center" vertical="center" wrapText="1"/>
    </xf>
    <xf numFmtId="171" fontId="5" fillId="0" borderId="24" xfId="2" applyNumberFormat="1" applyFont="1" applyFill="1" applyBorder="1" applyAlignment="1" applyProtection="1">
      <alignment horizontal="center" vertical="center"/>
    </xf>
    <xf numFmtId="2" fontId="5" fillId="0" borderId="24" xfId="0" applyNumberFormat="1" applyFont="1" applyFill="1" applyBorder="1" applyAlignment="1">
      <alignment horizontal="center" vertical="center"/>
    </xf>
    <xf numFmtId="0" fontId="5" fillId="0" borderId="24" xfId="0" applyFont="1" applyFill="1" applyBorder="1" applyAlignment="1">
      <alignment horizontal="justify" wrapText="1"/>
    </xf>
    <xf numFmtId="4" fontId="5" fillId="0" borderId="24" xfId="0" applyNumberFormat="1" applyFont="1" applyFill="1" applyBorder="1" applyAlignment="1">
      <alignment horizontal="center" vertical="center"/>
    </xf>
    <xf numFmtId="0" fontId="0" fillId="0" borderId="24" xfId="0" applyFont="1" applyFill="1" applyBorder="1" applyAlignment="1">
      <alignment horizontal="center" wrapText="1"/>
    </xf>
    <xf numFmtId="0" fontId="0" fillId="0" borderId="24" xfId="0" applyFont="1" applyFill="1" applyBorder="1" applyAlignment="1">
      <alignment horizontal="center"/>
    </xf>
    <xf numFmtId="49" fontId="5" fillId="0" borderId="24" xfId="0" applyNumberFormat="1" applyFont="1" applyFill="1" applyBorder="1" applyAlignment="1">
      <alignment horizontal="center" vertical="center"/>
    </xf>
    <xf numFmtId="172" fontId="5" fillId="0" borderId="24" xfId="0" applyNumberFormat="1" applyFont="1" applyFill="1" applyBorder="1" applyAlignment="1">
      <alignment horizontal="center" vertical="center"/>
    </xf>
    <xf numFmtId="0" fontId="5" fillId="0" borderId="24" xfId="0" applyFont="1" applyFill="1" applyBorder="1" applyAlignment="1">
      <alignment horizontal="justify" vertical="center" wrapText="1"/>
    </xf>
    <xf numFmtId="0" fontId="5" fillId="0" borderId="24" xfId="1" applyNumberFormat="1" applyFont="1" applyFill="1" applyBorder="1" applyAlignment="1" applyProtection="1">
      <alignment horizontal="center" vertical="center" wrapText="1"/>
    </xf>
    <xf numFmtId="0" fontId="5" fillId="0" borderId="24" xfId="2" applyNumberFormat="1" applyFont="1" applyFill="1" applyBorder="1" applyAlignment="1" applyProtection="1">
      <alignment horizontal="center" vertical="center" wrapText="1"/>
    </xf>
    <xf numFmtId="2" fontId="5" fillId="0" borderId="24" xfId="2" applyNumberFormat="1" applyFont="1" applyFill="1" applyBorder="1" applyAlignment="1" applyProtection="1">
      <alignment horizontal="center" vertical="center" wrapText="1"/>
    </xf>
    <xf numFmtId="0" fontId="5" fillId="0" borderId="24" xfId="6" applyFont="1" applyFill="1" applyBorder="1" applyAlignment="1">
      <alignment horizontal="center"/>
    </xf>
    <xf numFmtId="2" fontId="5" fillId="0" borderId="24" xfId="6" applyNumberFormat="1" applyFont="1" applyFill="1" applyBorder="1" applyAlignment="1">
      <alignment horizontal="center"/>
    </xf>
    <xf numFmtId="173" fontId="5" fillId="0" borderId="24" xfId="2" applyNumberFormat="1" applyFont="1" applyFill="1" applyBorder="1" applyAlignment="1" applyProtection="1">
      <alignment horizontal="justify" vertical="center" wrapText="1"/>
    </xf>
    <xf numFmtId="0" fontId="31" fillId="0" borderId="24" xfId="0" applyFont="1" applyFill="1" applyBorder="1" applyAlignment="1">
      <alignment horizontal="center" vertical="center" wrapText="1"/>
    </xf>
    <xf numFmtId="0" fontId="31" fillId="0" borderId="24" xfId="0" applyFont="1" applyFill="1" applyBorder="1" applyAlignment="1">
      <alignment horizontal="left" vertical="top" wrapText="1"/>
    </xf>
    <xf numFmtId="0" fontId="5" fillId="0" borderId="24" xfId="0" applyFont="1" applyFill="1" applyBorder="1" applyAlignment="1">
      <alignment horizontal="left" vertical="center" wrapText="1" indent="1"/>
    </xf>
    <xf numFmtId="0" fontId="5" fillId="0" borderId="24" xfId="0" applyFont="1" applyFill="1" applyBorder="1" applyAlignment="1">
      <alignment horizontal="center"/>
    </xf>
    <xf numFmtId="0" fontId="5" fillId="0" borderId="24" xfId="0" applyFont="1" applyFill="1" applyBorder="1"/>
    <xf numFmtId="2" fontId="5" fillId="0" borderId="24" xfId="0" applyNumberFormat="1" applyFont="1" applyFill="1" applyBorder="1" applyAlignment="1">
      <alignment horizontal="center"/>
    </xf>
    <xf numFmtId="171" fontId="5" fillId="0" borderId="24" xfId="2" applyNumberFormat="1" applyFont="1" applyFill="1" applyBorder="1" applyAlignment="1" applyProtection="1"/>
    <xf numFmtId="0" fontId="3" fillId="0" borderId="24" xfId="0" applyFont="1" applyFill="1" applyBorder="1" applyAlignment="1">
      <alignment wrapText="1"/>
    </xf>
    <xf numFmtId="0" fontId="5" fillId="0" borderId="24" xfId="0" applyFont="1" applyFill="1" applyBorder="1" applyAlignment="1">
      <alignment horizontal="left" wrapText="1" indent="1"/>
    </xf>
    <xf numFmtId="174" fontId="5" fillId="0" borderId="24" xfId="1" applyNumberFormat="1" applyFont="1" applyFill="1" applyBorder="1" applyAlignment="1" applyProtection="1">
      <alignment horizontal="center"/>
    </xf>
    <xf numFmtId="0" fontId="5" fillId="0" borderId="24" xfId="0" applyFont="1" applyFill="1" applyBorder="1" applyAlignment="1">
      <alignment horizontal="center" wrapText="1"/>
    </xf>
    <xf numFmtId="2" fontId="5" fillId="0" borderId="24" xfId="1" applyNumberFormat="1" applyFont="1" applyFill="1" applyBorder="1" applyAlignment="1" applyProtection="1">
      <alignment horizontal="center" vertical="center"/>
    </xf>
    <xf numFmtId="171" fontId="5" fillId="0" borderId="24" xfId="2" applyNumberFormat="1" applyFont="1" applyFill="1" applyBorder="1" applyAlignment="1" applyProtection="1">
      <alignment vertical="center"/>
    </xf>
    <xf numFmtId="0" fontId="0" fillId="0" borderId="24" xfId="0" applyFont="1" applyFill="1" applyBorder="1"/>
    <xf numFmtId="174" fontId="5" fillId="0" borderId="24" xfId="1" applyNumberFormat="1" applyFont="1" applyFill="1" applyBorder="1" applyAlignment="1" applyProtection="1">
      <alignment horizontal="center" vertical="center"/>
    </xf>
    <xf numFmtId="171" fontId="5" fillId="0" borderId="24" xfId="2" applyNumberFormat="1" applyFont="1" applyFill="1" applyBorder="1" applyAlignment="1" applyProtection="1">
      <alignment horizontal="center" vertical="center" wrapText="1"/>
    </xf>
    <xf numFmtId="16" fontId="19" fillId="26" borderId="49" xfId="0" applyNumberFormat="1" applyFont="1" applyFill="1" applyBorder="1" applyAlignment="1">
      <alignment horizontal="right"/>
    </xf>
    <xf numFmtId="175" fontId="18" fillId="20" borderId="44" xfId="0" applyNumberFormat="1" applyFont="1" applyFill="1" applyBorder="1" applyAlignment="1">
      <alignment horizontal="center"/>
    </xf>
    <xf numFmtId="175" fontId="18" fillId="20" borderId="0" xfId="0" applyNumberFormat="1" applyFont="1" applyFill="1" applyBorder="1" applyAlignment="1">
      <alignment horizontal="center"/>
    </xf>
    <xf numFmtId="0" fontId="18" fillId="17" borderId="40" xfId="0" applyFont="1" applyFill="1" applyBorder="1" applyAlignment="1">
      <alignment horizontal="right"/>
    </xf>
    <xf numFmtId="14" fontId="18" fillId="17" borderId="40" xfId="0" applyNumberFormat="1" applyFont="1" applyFill="1" applyBorder="1" applyAlignment="1">
      <alignment horizontal="left"/>
    </xf>
    <xf numFmtId="176" fontId="19" fillId="20" borderId="28" xfId="0" applyNumberFormat="1" applyFont="1" applyFill="1" applyBorder="1" applyAlignment="1">
      <alignment horizontal="right"/>
    </xf>
    <xf numFmtId="0" fontId="0" fillId="27" borderId="24" xfId="0" applyFill="1" applyBorder="1" applyAlignment="1">
      <alignment horizontal="center"/>
    </xf>
    <xf numFmtId="0" fontId="0" fillId="0" borderId="24" xfId="0" applyFill="1" applyBorder="1" applyAlignment="1">
      <alignment horizontal="center" vertical="center" wrapText="1"/>
    </xf>
    <xf numFmtId="0" fontId="0" fillId="27" borderId="24" xfId="0" applyFont="1" applyFill="1" applyBorder="1" applyAlignment="1">
      <alignment horizontal="center"/>
    </xf>
    <xf numFmtId="0" fontId="0" fillId="27" borderId="24" xfId="0" applyFill="1" applyBorder="1" applyAlignment="1">
      <alignment horizontal="center" vertical="center" wrapText="1"/>
    </xf>
    <xf numFmtId="0" fontId="3" fillId="11" borderId="69" xfId="0" applyFont="1" applyFill="1" applyBorder="1" applyAlignment="1">
      <alignment horizontal="center" vertical="center" textRotation="90"/>
    </xf>
    <xf numFmtId="0" fontId="3" fillId="11" borderId="77" xfId="0" applyFont="1" applyFill="1" applyBorder="1" applyAlignment="1">
      <alignment horizontal="center" vertical="center" textRotation="90"/>
    </xf>
    <xf numFmtId="0" fontId="3" fillId="11" borderId="70" xfId="0" applyFont="1" applyFill="1" applyBorder="1" applyAlignment="1">
      <alignment horizontal="center" vertical="center" textRotation="90"/>
    </xf>
    <xf numFmtId="0" fontId="3" fillId="11" borderId="9" xfId="0" applyFont="1" applyFill="1" applyBorder="1" applyAlignment="1">
      <alignment horizontal="center" vertical="center" textRotation="90"/>
    </xf>
    <xf numFmtId="170" fontId="15" fillId="0" borderId="15" xfId="0" applyNumberFormat="1" applyFont="1" applyFill="1" applyBorder="1" applyAlignment="1">
      <alignment horizontal="left" vertical="center"/>
    </xf>
    <xf numFmtId="170" fontId="15" fillId="0" borderId="16" xfId="0" applyNumberFormat="1" applyFont="1" applyFill="1" applyBorder="1" applyAlignment="1">
      <alignment horizontal="left" vertical="center"/>
    </xf>
    <xf numFmtId="170" fontId="3" fillId="0" borderId="6" xfId="0" applyNumberFormat="1" applyFont="1" applyFill="1" applyBorder="1" applyAlignment="1">
      <alignment horizontal="left" vertical="center"/>
    </xf>
    <xf numFmtId="170" fontId="3" fillId="0" borderId="7" xfId="0" applyNumberFormat="1" applyFont="1" applyFill="1" applyBorder="1" applyAlignment="1">
      <alignment horizontal="left" vertical="center"/>
    </xf>
    <xf numFmtId="170" fontId="3" fillId="0" borderId="19" xfId="0" applyNumberFormat="1" applyFont="1" applyFill="1" applyBorder="1" applyAlignment="1">
      <alignment horizontal="left" vertical="center"/>
    </xf>
    <xf numFmtId="170" fontId="17" fillId="0" borderId="15" xfId="0" applyNumberFormat="1" applyFont="1" applyFill="1" applyBorder="1" applyAlignment="1">
      <alignment horizontal="left" vertical="center"/>
    </xf>
    <xf numFmtId="170" fontId="17" fillId="0" borderId="20" xfId="0" applyNumberFormat="1" applyFont="1" applyFill="1" applyBorder="1" applyAlignment="1">
      <alignment horizontal="left" vertical="center"/>
    </xf>
    <xf numFmtId="170" fontId="3" fillId="0" borderId="13" xfId="0" applyNumberFormat="1" applyFont="1" applyFill="1" applyBorder="1" applyAlignment="1">
      <alignment horizontal="left" vertical="center"/>
    </xf>
    <xf numFmtId="170" fontId="3" fillId="0" borderId="18" xfId="0" applyNumberFormat="1" applyFont="1" applyFill="1" applyBorder="1" applyAlignment="1">
      <alignment horizontal="left" vertical="center"/>
    </xf>
    <xf numFmtId="170" fontId="17" fillId="0" borderId="16" xfId="0" applyNumberFormat="1" applyFont="1" applyFill="1" applyBorder="1" applyAlignment="1">
      <alignment horizontal="left" vertical="center"/>
    </xf>
    <xf numFmtId="170" fontId="3" fillId="0" borderId="74" xfId="0" applyNumberFormat="1" applyFont="1" applyFill="1" applyBorder="1" applyAlignment="1">
      <alignment horizontal="left" vertical="center"/>
    </xf>
    <xf numFmtId="170" fontId="3" fillId="0" borderId="75" xfId="0" applyNumberFormat="1" applyFont="1" applyFill="1" applyBorder="1" applyAlignment="1">
      <alignment horizontal="left" vertical="center"/>
    </xf>
    <xf numFmtId="0" fontId="3" fillId="15" borderId="32" xfId="0" applyFont="1" applyFill="1" applyBorder="1" applyAlignment="1">
      <alignment horizontal="center" vertical="center" wrapText="1"/>
    </xf>
    <xf numFmtId="0" fontId="3" fillId="15" borderId="33" xfId="0" applyFont="1" applyFill="1" applyBorder="1" applyAlignment="1">
      <alignment horizontal="center" vertical="center" wrapText="1"/>
    </xf>
    <xf numFmtId="0" fontId="11" fillId="4" borderId="4"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3" fillId="15" borderId="28" xfId="0" applyFont="1" applyFill="1" applyBorder="1" applyAlignment="1">
      <alignment horizontal="center" vertical="center" wrapText="1"/>
    </xf>
    <xf numFmtId="0" fontId="3" fillId="15" borderId="30" xfId="0" applyFont="1" applyFill="1" applyBorder="1" applyAlignment="1">
      <alignment horizontal="center" vertical="center" wrapText="1"/>
    </xf>
    <xf numFmtId="0" fontId="3" fillId="15" borderId="24" xfId="0" applyFont="1" applyFill="1" applyBorder="1" applyAlignment="1">
      <alignment horizontal="center" vertical="center" wrapText="1"/>
    </xf>
    <xf numFmtId="0" fontId="5" fillId="0" borderId="24" xfId="0" applyFont="1" applyFill="1" applyBorder="1" applyAlignment="1">
      <alignment horizontal="center" vertical="center" wrapText="1"/>
    </xf>
    <xf numFmtId="2" fontId="3" fillId="0" borderId="24" xfId="0" applyNumberFormat="1" applyFont="1" applyFill="1" applyBorder="1" applyAlignment="1">
      <alignment horizontal="center" vertical="center" wrapText="1"/>
    </xf>
    <xf numFmtId="0" fontId="11" fillId="4" borderId="24" xfId="0" applyFont="1" applyFill="1" applyBorder="1" applyAlignment="1">
      <alignment horizontal="center" vertical="center"/>
    </xf>
    <xf numFmtId="0" fontId="2" fillId="0" borderId="24" xfId="0" applyFont="1" applyFill="1" applyBorder="1" applyAlignment="1">
      <alignment horizontal="center" vertical="center" wrapText="1"/>
    </xf>
    <xf numFmtId="49" fontId="3" fillId="0" borderId="24" xfId="0" applyNumberFormat="1" applyFont="1" applyFill="1" applyBorder="1" applyAlignment="1">
      <alignment horizontal="center" vertical="center" wrapText="1"/>
    </xf>
    <xf numFmtId="164" fontId="3" fillId="0" borderId="24" xfId="2" applyNumberFormat="1" applyFont="1" applyFill="1" applyBorder="1" applyAlignment="1" applyProtection="1">
      <alignment horizontal="center" vertical="center" wrapText="1"/>
    </xf>
    <xf numFmtId="0" fontId="8" fillId="2" borderId="24" xfId="0" applyFont="1" applyFill="1" applyBorder="1" applyAlignment="1">
      <alignment horizontal="center" vertical="center"/>
    </xf>
    <xf numFmtId="49" fontId="11" fillId="3" borderId="24" xfId="0" applyNumberFormat="1" applyFont="1" applyFill="1" applyBorder="1" applyAlignment="1">
      <alignment horizontal="center" vertical="center" wrapText="1"/>
    </xf>
    <xf numFmtId="0" fontId="11" fillId="5" borderId="24" xfId="0" applyFont="1" applyFill="1" applyBorder="1" applyAlignment="1">
      <alignment horizontal="center" vertical="center"/>
    </xf>
    <xf numFmtId="0" fontId="3" fillId="6" borderId="24" xfId="0" applyFont="1" applyFill="1" applyBorder="1" applyAlignment="1">
      <alignment horizontal="center" vertical="center"/>
    </xf>
    <xf numFmtId="0" fontId="11" fillId="7" borderId="24" xfId="0" applyFont="1" applyFill="1" applyBorder="1" applyAlignment="1">
      <alignment horizontal="center" vertical="center"/>
    </xf>
    <xf numFmtId="0" fontId="20" fillId="18" borderId="0" xfId="0" applyFont="1" applyFill="1" applyBorder="1" applyAlignment="1">
      <alignment horizontal="left" vertical="center" wrapText="1"/>
    </xf>
  </cellXfs>
  <cellStyles count="7">
    <cellStyle name="Excel Built-in Normal" xfId="6"/>
    <cellStyle name="Moeda" xfId="2" builtinId="4"/>
    <cellStyle name="Normal" xfId="0" builtinId="0"/>
    <cellStyle name="Normal_Plan1" xfId="4"/>
    <cellStyle name="Normal_Planilha Orçamentária_SIIG" xfId="5"/>
    <cellStyle name="Porcentagem" xfId="3" builtinId="5"/>
    <cellStyle name="Separador de milhares" xfId="1" builtinId="3"/>
  </cellStyles>
  <dxfs count="1">
    <dxf>
      <fill>
        <patternFill>
          <bgColor theme="3" tint="0.59996337778862885"/>
        </patternFill>
      </fill>
    </dxf>
  </dxfs>
  <tableStyles count="0" defaultTableStyle="TableStyleMedium9" defaultPivotStyle="PivotStyleLight16"/>
  <colors>
    <mruColors>
      <color rgb="FFB5F963"/>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pt-BR"/>
  <c:chart>
    <c:plotArea>
      <c:layout/>
      <c:lineChart>
        <c:grouping val="standard"/>
        <c:ser>
          <c:idx val="0"/>
          <c:order val="0"/>
          <c:tx>
            <c:strRef>
              <c:f>CRONOGRAMA!$C$13</c:f>
              <c:strCache>
                <c:ptCount val="1"/>
                <c:pt idx="0">
                  <c:v>PLANEJADO ACUMULADO</c:v>
                </c:pt>
              </c:strCache>
            </c:strRef>
          </c:tx>
          <c:marker>
            <c:symbol val="circle"/>
            <c:size val="5"/>
          </c:marker>
          <c:cat>
            <c:numRef>
              <c:f>CRONOGRAMA!$D$12:$N$12</c:f>
              <c:numCache>
                <c:formatCode>d/m/yy;@</c:formatCode>
                <c:ptCount val="11"/>
                <c:pt idx="0">
                  <c:v>41732</c:v>
                </c:pt>
                <c:pt idx="1">
                  <c:v>41762</c:v>
                </c:pt>
                <c:pt idx="2">
                  <c:v>41793</c:v>
                </c:pt>
                <c:pt idx="3">
                  <c:v>41823</c:v>
                </c:pt>
                <c:pt idx="4">
                  <c:v>41854</c:v>
                </c:pt>
                <c:pt idx="5">
                  <c:v>41885</c:v>
                </c:pt>
                <c:pt idx="6">
                  <c:v>41915</c:v>
                </c:pt>
                <c:pt idx="7">
                  <c:v>41946</c:v>
                </c:pt>
                <c:pt idx="8">
                  <c:v>41976</c:v>
                </c:pt>
                <c:pt idx="9">
                  <c:v>42007</c:v>
                </c:pt>
                <c:pt idx="10">
                  <c:v>42038</c:v>
                </c:pt>
              </c:numCache>
            </c:numRef>
          </c:cat>
          <c:val>
            <c:numRef>
              <c:f>CRONOGRAMA!$D$13:$N$13</c:f>
              <c:numCache>
                <c:formatCode>0.00%</c:formatCode>
                <c:ptCount val="11"/>
                <c:pt idx="0">
                  <c:v>0</c:v>
                </c:pt>
                <c:pt idx="1">
                  <c:v>3.8449575893688359E-2</c:v>
                </c:pt>
                <c:pt idx="2">
                  <c:v>0.13609347442083231</c:v>
                </c:pt>
                <c:pt idx="3">
                  <c:v>0.24364037775002362</c:v>
                </c:pt>
                <c:pt idx="4">
                  <c:v>0.38529065318437772</c:v>
                </c:pt>
                <c:pt idx="5">
                  <c:v>0.49717799703814236</c:v>
                </c:pt>
                <c:pt idx="6">
                  <c:v>0.62728494790513456</c:v>
                </c:pt>
                <c:pt idx="7">
                  <c:v>0.80257551752332934</c:v>
                </c:pt>
                <c:pt idx="8">
                  <c:v>0.91237429415412241</c:v>
                </c:pt>
                <c:pt idx="9">
                  <c:v>0.96710103566231509</c:v>
                </c:pt>
                <c:pt idx="10">
                  <c:v>1.0000000000000002</c:v>
                </c:pt>
              </c:numCache>
            </c:numRef>
          </c:val>
        </c:ser>
        <c:ser>
          <c:idx val="1"/>
          <c:order val="1"/>
          <c:tx>
            <c:strRef>
              <c:f>CRONOGRAMA!$C$14</c:f>
              <c:strCache>
                <c:ptCount val="1"/>
                <c:pt idx="0">
                  <c:v>EXECUTADO ACUMULADO</c:v>
                </c:pt>
              </c:strCache>
            </c:strRef>
          </c:tx>
          <c:marker>
            <c:symbol val="circle"/>
            <c:size val="5"/>
          </c:marker>
          <c:cat>
            <c:numRef>
              <c:f>CRONOGRAMA!$D$12:$N$12</c:f>
              <c:numCache>
                <c:formatCode>d/m/yy;@</c:formatCode>
                <c:ptCount val="11"/>
                <c:pt idx="0">
                  <c:v>41732</c:v>
                </c:pt>
                <c:pt idx="1">
                  <c:v>41762</c:v>
                </c:pt>
                <c:pt idx="2">
                  <c:v>41793</c:v>
                </c:pt>
                <c:pt idx="3">
                  <c:v>41823</c:v>
                </c:pt>
                <c:pt idx="4">
                  <c:v>41854</c:v>
                </c:pt>
                <c:pt idx="5">
                  <c:v>41885</c:v>
                </c:pt>
                <c:pt idx="6">
                  <c:v>41915</c:v>
                </c:pt>
                <c:pt idx="7">
                  <c:v>41946</c:v>
                </c:pt>
                <c:pt idx="8">
                  <c:v>41976</c:v>
                </c:pt>
                <c:pt idx="9">
                  <c:v>42007</c:v>
                </c:pt>
                <c:pt idx="10">
                  <c:v>42038</c:v>
                </c:pt>
              </c:numCache>
            </c:numRef>
          </c:cat>
          <c:val>
            <c:numRef>
              <c:f>CRONOGRAMA!$D$14:$N$14</c:f>
              <c:numCache>
                <c:formatCode>0.00%</c:formatCode>
                <c:ptCount val="11"/>
                <c:pt idx="0">
                  <c:v>0</c:v>
                </c:pt>
                <c:pt idx="1">
                  <c:v>0</c:v>
                </c:pt>
                <c:pt idx="2">
                  <c:v>0</c:v>
                </c:pt>
                <c:pt idx="3">
                  <c:v>0</c:v>
                </c:pt>
                <c:pt idx="4">
                  <c:v>0</c:v>
                </c:pt>
                <c:pt idx="5">
                  <c:v>0</c:v>
                </c:pt>
                <c:pt idx="6">
                  <c:v>0</c:v>
                </c:pt>
                <c:pt idx="7">
                  <c:v>0</c:v>
                </c:pt>
                <c:pt idx="8">
                  <c:v>0</c:v>
                </c:pt>
                <c:pt idx="9">
                  <c:v>0</c:v>
                </c:pt>
                <c:pt idx="10">
                  <c:v>0</c:v>
                </c:pt>
              </c:numCache>
            </c:numRef>
          </c:val>
        </c:ser>
        <c:marker val="1"/>
        <c:axId val="93592576"/>
        <c:axId val="93598464"/>
      </c:lineChart>
      <c:dateAx>
        <c:axId val="93592576"/>
        <c:scaling>
          <c:orientation val="minMax"/>
        </c:scaling>
        <c:axPos val="b"/>
        <c:numFmt formatCode="dd/mmm" sourceLinked="0"/>
        <c:tickLblPos val="nextTo"/>
        <c:txPr>
          <a:bodyPr/>
          <a:lstStyle/>
          <a:p>
            <a:pPr>
              <a:defRPr sz="1200" baseline="0"/>
            </a:pPr>
            <a:endParaRPr lang="pt-BR"/>
          </a:p>
        </c:txPr>
        <c:crossAx val="93598464"/>
        <c:crosses val="autoZero"/>
        <c:auto val="1"/>
        <c:lblOffset val="100"/>
      </c:dateAx>
      <c:valAx>
        <c:axId val="93598464"/>
        <c:scaling>
          <c:orientation val="minMax"/>
        </c:scaling>
        <c:axPos val="l"/>
        <c:majorGridlines/>
        <c:numFmt formatCode="0.00%" sourceLinked="1"/>
        <c:tickLblPos val="nextTo"/>
        <c:crossAx val="93592576"/>
        <c:crosses val="autoZero"/>
        <c:crossBetween val="between"/>
      </c:valAx>
    </c:plotArea>
    <c:legend>
      <c:legendPos val="r"/>
    </c:legend>
    <c:plotVisOnly val="1"/>
    <c:dispBlanksAs val="gap"/>
  </c:chart>
  <c:printSettings>
    <c:headerFooter/>
    <c:pageMargins b="0.78740157499999996" l="0.511811024" r="0.511811024" t="0.78740157499999996" header="0.31496062000000097" footer="0.31496062000000097"/>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197303</xdr:colOff>
      <xdr:row>0</xdr:row>
      <xdr:rowOff>66675</xdr:rowOff>
    </xdr:from>
    <xdr:to>
      <xdr:col>6</xdr:col>
      <xdr:colOff>1020534</xdr:colOff>
      <xdr:row>3</xdr:row>
      <xdr:rowOff>198401</xdr:rowOff>
    </xdr:to>
    <xdr:pic>
      <xdr:nvPicPr>
        <xdr:cNvPr id="2" name="Figuras 1"/>
        <xdr:cNvPicPr>
          <a:picLocks noChangeAspect="1" noChangeArrowheads="1"/>
        </xdr:cNvPicPr>
      </xdr:nvPicPr>
      <xdr:blipFill>
        <a:blip xmlns:r="http://schemas.openxmlformats.org/officeDocument/2006/relationships" r:embed="rId1" cstate="print"/>
        <a:srcRect/>
        <a:stretch>
          <a:fillRect/>
        </a:stretch>
      </xdr:blipFill>
      <xdr:spPr bwMode="auto">
        <a:xfrm>
          <a:off x="9681482" y="66675"/>
          <a:ext cx="823231" cy="784869"/>
        </a:xfrm>
        <a:prstGeom prst="rect">
          <a:avLst/>
        </a:prstGeom>
        <a:noFill/>
        <a:ln w="9525">
          <a:noFill/>
          <a:round/>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180975</xdr:colOff>
      <xdr:row>1</xdr:row>
      <xdr:rowOff>180975</xdr:rowOff>
    </xdr:from>
    <xdr:to>
      <xdr:col>14</xdr:col>
      <xdr:colOff>0</xdr:colOff>
      <xdr:row>6</xdr:row>
      <xdr:rowOff>1295400</xdr:rowOff>
    </xdr:to>
    <xdr:graphicFrame macro="">
      <xdr:nvGraphicFramePr>
        <xdr:cNvPr id="4" name="Gráfico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161925</xdr:colOff>
      <xdr:row>2</xdr:row>
      <xdr:rowOff>200025</xdr:rowOff>
    </xdr:from>
    <xdr:to>
      <xdr:col>1</xdr:col>
      <xdr:colOff>895350</xdr:colOff>
      <xdr:row>5</xdr:row>
      <xdr:rowOff>95250</xdr:rowOff>
    </xdr:to>
    <xdr:pic>
      <xdr:nvPicPr>
        <xdr:cNvPr id="5" name="Figuras 1"/>
        <xdr:cNvPicPr>
          <a:picLocks noChangeAspect="1" noChangeArrowheads="1"/>
        </xdr:cNvPicPr>
      </xdr:nvPicPr>
      <xdr:blipFill>
        <a:blip xmlns:r="http://schemas.openxmlformats.org/officeDocument/2006/relationships" r:embed="rId2" cstate="print"/>
        <a:srcRect/>
        <a:stretch>
          <a:fillRect/>
        </a:stretch>
      </xdr:blipFill>
      <xdr:spPr bwMode="auto">
        <a:xfrm>
          <a:off x="514350" y="685800"/>
          <a:ext cx="733425" cy="752475"/>
        </a:xfrm>
        <a:prstGeom prst="rect">
          <a:avLst/>
        </a:prstGeom>
        <a:noFill/>
        <a:ln w="9525">
          <a:noFill/>
          <a:round/>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187.17.2.135/orse/composicao.asp?font_sg_fonte=ORSE&amp;serv_nr_codigo=155&amp;peri_nr_ano=2013&amp;peri_nr_mes=8&amp;peri_nr_ordem=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G474"/>
  <sheetViews>
    <sheetView tabSelected="1" view="pageBreakPreview" topLeftCell="A444" zoomScale="60" zoomScaleNormal="100" workbookViewId="0">
      <selection activeCell="B398" sqref="B398"/>
    </sheetView>
  </sheetViews>
  <sheetFormatPr defaultColWidth="16.140625" defaultRowHeight="15"/>
  <cols>
    <col min="1" max="1" width="17.140625" customWidth="1"/>
    <col min="2" max="2" width="8.140625" customWidth="1"/>
    <col min="3" max="3" width="92" customWidth="1"/>
    <col min="4" max="4" width="8.7109375" bestFit="1" customWidth="1"/>
    <col min="5" max="5" width="14.28515625" customWidth="1"/>
    <col min="6" max="6" width="16" bestFit="1" customWidth="1"/>
    <col min="7" max="7" width="21.5703125" bestFit="1" customWidth="1"/>
    <col min="8" max="8" width="9.28515625" hidden="1" customWidth="1"/>
    <col min="9" max="9" width="14.5703125" hidden="1" customWidth="1"/>
    <col min="10" max="10" width="9.140625" hidden="1" customWidth="1"/>
    <col min="11" max="11" width="12.140625" hidden="1" customWidth="1"/>
    <col min="12" max="12" width="9.140625" hidden="1" customWidth="1"/>
    <col min="13" max="13" width="12.140625" hidden="1" customWidth="1"/>
    <col min="14" max="14" width="9.140625" hidden="1" customWidth="1"/>
    <col min="15" max="15" width="12.140625" hidden="1" customWidth="1"/>
    <col min="16" max="16" width="9.140625" hidden="1" customWidth="1"/>
    <col min="17" max="17" width="12.140625" hidden="1" customWidth="1"/>
    <col min="18" max="18" width="16.7109375" hidden="1" customWidth="1"/>
    <col min="19" max="19" width="24.85546875" hidden="1" customWidth="1"/>
    <col min="20" max="20" width="14.85546875" hidden="1" customWidth="1"/>
    <col min="21" max="21" width="13.42578125" hidden="1" customWidth="1"/>
    <col min="22" max="25" width="13.85546875" hidden="1" customWidth="1"/>
    <col min="26" max="26" width="13" hidden="1" customWidth="1"/>
    <col min="27" max="27" width="14.5703125" hidden="1" customWidth="1"/>
    <col min="28" max="46" width="4.7109375" hidden="1" customWidth="1"/>
    <col min="47" max="53" width="12.7109375" hidden="1" customWidth="1"/>
    <col min="54" max="54" width="16.85546875" hidden="1" customWidth="1"/>
    <col min="55" max="55" width="18.140625" hidden="1" customWidth="1"/>
    <col min="56" max="74" width="4.7109375" hidden="1" customWidth="1"/>
    <col min="75" max="75" width="13.85546875" hidden="1" customWidth="1"/>
    <col min="76" max="84" width="0" hidden="1" customWidth="1"/>
  </cols>
  <sheetData>
    <row r="1" spans="1:85" ht="19.5">
      <c r="A1" s="1"/>
      <c r="B1" s="2"/>
      <c r="C1" s="3" t="s">
        <v>0</v>
      </c>
      <c r="D1" s="2"/>
      <c r="E1" s="2"/>
      <c r="F1" s="2"/>
      <c r="G1" s="2"/>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5"/>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6"/>
      <c r="BY1" s="4"/>
      <c r="BZ1" s="4"/>
      <c r="CA1" s="4"/>
      <c r="CB1" s="4"/>
      <c r="CC1" s="4"/>
      <c r="CD1" s="4"/>
      <c r="CE1" s="4"/>
      <c r="CF1" s="4"/>
      <c r="CG1" s="4"/>
    </row>
    <row r="2" spans="1:85" ht="16.5">
      <c r="A2" s="1"/>
      <c r="B2" s="2"/>
      <c r="C2" s="7" t="s">
        <v>1</v>
      </c>
      <c r="D2" s="2"/>
      <c r="E2" s="2"/>
      <c r="F2" s="2"/>
      <c r="G2" s="2"/>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5"/>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6"/>
      <c r="BY2" s="4"/>
      <c r="BZ2" s="4"/>
      <c r="CA2" s="4"/>
      <c r="CB2" s="4"/>
      <c r="CC2" s="4"/>
      <c r="CD2" s="4"/>
      <c r="CE2" s="4"/>
      <c r="CF2" s="4"/>
      <c r="CG2" s="4"/>
    </row>
    <row r="3" spans="1:85" ht="16.5">
      <c r="A3" s="1"/>
      <c r="B3" s="2"/>
      <c r="C3" s="7" t="s">
        <v>2</v>
      </c>
      <c r="D3" s="2"/>
      <c r="E3" s="2"/>
      <c r="F3" s="2"/>
      <c r="G3" s="2"/>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5"/>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6"/>
      <c r="BY3" s="4"/>
      <c r="BZ3" s="4"/>
      <c r="CA3" s="4"/>
      <c r="CB3" s="4"/>
      <c r="CC3" s="4"/>
      <c r="CD3" s="4"/>
      <c r="CE3" s="4"/>
      <c r="CF3" s="4"/>
      <c r="CG3" s="4"/>
    </row>
    <row r="4" spans="1:85" ht="16.5">
      <c r="A4" s="1"/>
      <c r="B4" s="2"/>
      <c r="C4" s="7" t="s">
        <v>3</v>
      </c>
      <c r="D4" s="2"/>
      <c r="E4" s="2"/>
      <c r="F4" s="2"/>
      <c r="G4" s="2"/>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5"/>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6"/>
      <c r="BY4" s="4"/>
      <c r="BZ4" s="4"/>
      <c r="CA4" s="4"/>
      <c r="CB4" s="4"/>
      <c r="CC4" s="4"/>
      <c r="CD4" s="4"/>
      <c r="CE4" s="4"/>
      <c r="CF4" s="4"/>
      <c r="CG4" s="4"/>
    </row>
    <row r="5" spans="1:85">
      <c r="A5" s="1"/>
      <c r="B5" s="2"/>
      <c r="C5" s="8"/>
      <c r="D5" s="2"/>
      <c r="E5" s="2"/>
      <c r="F5" s="2"/>
      <c r="G5" s="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5"/>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6"/>
      <c r="BY5" s="4"/>
      <c r="BZ5" s="4"/>
      <c r="CA5" s="4"/>
      <c r="CB5" s="4"/>
      <c r="CC5" s="4"/>
      <c r="CD5" s="4"/>
      <c r="CE5" s="4"/>
      <c r="CF5" s="4"/>
      <c r="CG5" s="4"/>
    </row>
    <row r="6" spans="1:85" ht="16.5">
      <c r="A6" s="1"/>
      <c r="B6" s="9"/>
      <c r="C6" s="184" t="s">
        <v>144</v>
      </c>
      <c r="D6" s="10"/>
      <c r="E6" s="10"/>
      <c r="F6" s="10"/>
      <c r="G6" s="11" t="s">
        <v>1234</v>
      </c>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5"/>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6"/>
      <c r="BY6" s="4"/>
      <c r="BZ6" s="4"/>
      <c r="CA6" s="4"/>
      <c r="CB6" s="4"/>
      <c r="CC6" s="4"/>
      <c r="CD6" s="4"/>
      <c r="CE6" s="4"/>
      <c r="CF6" s="4"/>
      <c r="CG6" s="4"/>
    </row>
    <row r="7" spans="1:85" ht="16.5">
      <c r="A7" s="1"/>
      <c r="B7" s="9"/>
      <c r="C7" s="183" t="s">
        <v>145</v>
      </c>
      <c r="D7" s="10"/>
      <c r="E7" s="10"/>
      <c r="F7" s="10"/>
      <c r="G7" s="11" t="s">
        <v>1240</v>
      </c>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5"/>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6"/>
      <c r="BY7" s="4"/>
      <c r="BZ7" s="4"/>
      <c r="CA7" s="4"/>
      <c r="CB7" s="4"/>
      <c r="CC7" s="4"/>
      <c r="CD7" s="4"/>
      <c r="CE7" s="4"/>
      <c r="CF7" s="4"/>
      <c r="CG7" s="4"/>
    </row>
    <row r="8" spans="1:85">
      <c r="A8" s="1"/>
      <c r="B8" s="9"/>
      <c r="C8" s="10"/>
      <c r="D8" s="10"/>
      <c r="E8" s="10"/>
      <c r="F8" s="10"/>
      <c r="G8" s="11"/>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5"/>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6"/>
      <c r="BY8" s="4"/>
      <c r="BZ8" s="4"/>
      <c r="CA8" s="4"/>
      <c r="CB8" s="4"/>
      <c r="CC8" s="4"/>
      <c r="CD8" s="4"/>
      <c r="CE8" s="4"/>
      <c r="CF8" s="4"/>
      <c r="CG8" s="4"/>
    </row>
    <row r="9" spans="1:85" ht="23.25">
      <c r="A9" s="46"/>
      <c r="B9" s="271" t="s">
        <v>1233</v>
      </c>
      <c r="C9" s="271"/>
      <c r="D9" s="271"/>
      <c r="E9" s="271"/>
      <c r="F9" s="271"/>
      <c r="G9" s="271"/>
      <c r="H9" s="271" t="s">
        <v>4</v>
      </c>
      <c r="I9" s="271"/>
      <c r="J9" s="271"/>
      <c r="K9" s="271"/>
      <c r="L9" s="271"/>
      <c r="M9" s="271"/>
      <c r="N9" s="271"/>
      <c r="O9" s="271"/>
      <c r="P9" s="271"/>
      <c r="Q9" s="271"/>
      <c r="R9" s="271"/>
      <c r="S9" s="271"/>
      <c r="T9" s="271" t="s">
        <v>5</v>
      </c>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47"/>
      <c r="BF9" s="47"/>
      <c r="BG9" s="47"/>
      <c r="BH9" s="47"/>
      <c r="BI9" s="47"/>
      <c r="BJ9" s="47"/>
      <c r="BK9" s="47"/>
      <c r="BL9" s="47"/>
      <c r="BM9" s="47"/>
      <c r="BN9" s="47"/>
      <c r="BO9" s="47"/>
      <c r="BP9" s="47"/>
      <c r="BQ9" s="47"/>
      <c r="BR9" s="47"/>
      <c r="BS9" s="47"/>
      <c r="BT9" s="47"/>
      <c r="BU9" s="47"/>
      <c r="BV9" s="47"/>
      <c r="BW9" s="48" t="s">
        <v>6</v>
      </c>
      <c r="BX9" s="12"/>
      <c r="BY9" s="92" t="s">
        <v>7</v>
      </c>
      <c r="BZ9" s="93"/>
      <c r="CA9" s="93"/>
      <c r="CB9" s="93"/>
      <c r="CC9" s="93"/>
      <c r="CD9" s="93"/>
      <c r="CE9" s="93"/>
      <c r="CF9" s="93"/>
      <c r="CG9" s="9"/>
    </row>
    <row r="10" spans="1:85" ht="15.75">
      <c r="A10" s="49"/>
      <c r="B10" s="272" t="s">
        <v>8</v>
      </c>
      <c r="C10" s="272"/>
      <c r="D10" s="272"/>
      <c r="E10" s="272"/>
      <c r="F10" s="272"/>
      <c r="G10" s="272"/>
      <c r="H10" s="267" t="s">
        <v>4</v>
      </c>
      <c r="I10" s="267"/>
      <c r="J10" s="267"/>
      <c r="K10" s="267"/>
      <c r="L10" s="267"/>
      <c r="M10" s="267"/>
      <c r="N10" s="267"/>
      <c r="O10" s="267"/>
      <c r="P10" s="267"/>
      <c r="Q10" s="267"/>
      <c r="R10" s="50" t="s">
        <v>9</v>
      </c>
      <c r="S10" s="51">
        <v>0.755</v>
      </c>
      <c r="T10" s="273" t="s">
        <v>10</v>
      </c>
      <c r="U10" s="273"/>
      <c r="V10" s="273"/>
      <c r="W10" s="273"/>
      <c r="X10" s="273"/>
      <c r="Y10" s="273"/>
      <c r="Z10" s="273"/>
      <c r="AA10" s="274" t="s">
        <v>11</v>
      </c>
      <c r="AB10" s="274"/>
      <c r="AC10" s="274"/>
      <c r="AD10" s="274"/>
      <c r="AE10" s="274"/>
      <c r="AF10" s="274"/>
      <c r="AG10" s="274"/>
      <c r="AH10" s="274"/>
      <c r="AI10" s="274"/>
      <c r="AJ10" s="274"/>
      <c r="AK10" s="274"/>
      <c r="AL10" s="274"/>
      <c r="AM10" s="274"/>
      <c r="AN10" s="274"/>
      <c r="AO10" s="274"/>
      <c r="AP10" s="274"/>
      <c r="AQ10" s="274"/>
      <c r="AR10" s="274"/>
      <c r="AS10" s="274"/>
      <c r="AT10" s="274"/>
      <c r="AU10" s="274"/>
      <c r="AV10" s="274"/>
      <c r="AW10" s="274"/>
      <c r="AX10" s="274"/>
      <c r="AY10" s="274"/>
      <c r="AZ10" s="274"/>
      <c r="BA10" s="274"/>
      <c r="BB10" s="274"/>
      <c r="BC10" s="275" t="s">
        <v>12</v>
      </c>
      <c r="BD10" s="275"/>
      <c r="BE10" s="275"/>
      <c r="BF10" s="275"/>
      <c r="BG10" s="275"/>
      <c r="BH10" s="275"/>
      <c r="BI10" s="275"/>
      <c r="BJ10" s="275"/>
      <c r="BK10" s="275"/>
      <c r="BL10" s="275"/>
      <c r="BM10" s="275"/>
      <c r="BN10" s="275"/>
      <c r="BO10" s="275"/>
      <c r="BP10" s="275"/>
      <c r="BQ10" s="275"/>
      <c r="BR10" s="275"/>
      <c r="BS10" s="275"/>
      <c r="BT10" s="275"/>
      <c r="BU10" s="275"/>
      <c r="BV10" s="275"/>
      <c r="BW10" s="52" t="s">
        <v>13</v>
      </c>
      <c r="BX10" s="12"/>
      <c r="BY10" s="267" t="s">
        <v>14</v>
      </c>
      <c r="BZ10" s="267"/>
      <c r="CA10" s="267"/>
      <c r="CB10" s="267"/>
      <c r="CC10" s="267"/>
      <c r="CD10" s="267"/>
      <c r="CE10" s="267"/>
      <c r="CF10" s="267"/>
      <c r="CG10" s="9"/>
    </row>
    <row r="11" spans="1:85" ht="18" customHeight="1">
      <c r="A11" s="268" t="s">
        <v>15</v>
      </c>
      <c r="B11" s="269" t="s">
        <v>16</v>
      </c>
      <c r="C11" s="260" t="s">
        <v>17</v>
      </c>
      <c r="D11" s="260" t="s">
        <v>18</v>
      </c>
      <c r="E11" s="260" t="s">
        <v>19</v>
      </c>
      <c r="F11" s="270" t="s">
        <v>119</v>
      </c>
      <c r="G11" s="270" t="s">
        <v>20</v>
      </c>
      <c r="H11" s="260" t="s">
        <v>21</v>
      </c>
      <c r="I11" s="260"/>
      <c r="J11" s="260" t="s">
        <v>22</v>
      </c>
      <c r="K11" s="260"/>
      <c r="L11" s="260" t="s">
        <v>23</v>
      </c>
      <c r="M11" s="260"/>
      <c r="N11" s="260" t="s">
        <v>24</v>
      </c>
      <c r="O11" s="260"/>
      <c r="P11" s="260" t="s">
        <v>25</v>
      </c>
      <c r="Q11" s="260"/>
      <c r="R11" s="260" t="s">
        <v>26</v>
      </c>
      <c r="S11" s="260" t="s">
        <v>27</v>
      </c>
      <c r="T11" s="53" t="s">
        <v>10</v>
      </c>
      <c r="U11" s="53" t="s">
        <v>10</v>
      </c>
      <c r="V11" s="53" t="s">
        <v>10</v>
      </c>
      <c r="W11" s="53" t="s">
        <v>10</v>
      </c>
      <c r="X11" s="53" t="s">
        <v>10</v>
      </c>
      <c r="Y11" s="53" t="s">
        <v>10</v>
      </c>
      <c r="Z11" s="53" t="s">
        <v>10</v>
      </c>
      <c r="AA11" s="53" t="s">
        <v>28</v>
      </c>
      <c r="AB11" s="53" t="s">
        <v>29</v>
      </c>
      <c r="AC11" s="53" t="s">
        <v>30</v>
      </c>
      <c r="AD11" s="53" t="s">
        <v>31</v>
      </c>
      <c r="AE11" s="53" t="s">
        <v>32</v>
      </c>
      <c r="AF11" s="53" t="s">
        <v>32</v>
      </c>
      <c r="AG11" s="53" t="s">
        <v>32</v>
      </c>
      <c r="AH11" s="53" t="s">
        <v>32</v>
      </c>
      <c r="AI11" s="53" t="s">
        <v>32</v>
      </c>
      <c r="AJ11" s="53" t="s">
        <v>32</v>
      </c>
      <c r="AK11" s="53" t="s">
        <v>32</v>
      </c>
      <c r="AL11" s="53" t="s">
        <v>32</v>
      </c>
      <c r="AM11" s="53" t="s">
        <v>32</v>
      </c>
      <c r="AN11" s="53" t="s">
        <v>32</v>
      </c>
      <c r="AO11" s="53" t="s">
        <v>32</v>
      </c>
      <c r="AP11" s="53" t="s">
        <v>32</v>
      </c>
      <c r="AQ11" s="53" t="s">
        <v>32</v>
      </c>
      <c r="AR11" s="53" t="s">
        <v>32</v>
      </c>
      <c r="AS11" s="53" t="s">
        <v>32</v>
      </c>
      <c r="AT11" s="53" t="s">
        <v>32</v>
      </c>
      <c r="AU11" s="266" t="s">
        <v>33</v>
      </c>
      <c r="AV11" s="260" t="s">
        <v>34</v>
      </c>
      <c r="AW11" s="260" t="s">
        <v>35</v>
      </c>
      <c r="AX11" s="260" t="s">
        <v>36</v>
      </c>
      <c r="AY11" s="260" t="s">
        <v>37</v>
      </c>
      <c r="AZ11" s="260" t="s">
        <v>38</v>
      </c>
      <c r="BA11" s="260" t="s">
        <v>39</v>
      </c>
      <c r="BB11" s="260" t="s">
        <v>40</v>
      </c>
      <c r="BC11" s="53" t="s">
        <v>41</v>
      </c>
      <c r="BD11" s="53" t="s">
        <v>29</v>
      </c>
      <c r="BE11" s="53" t="s">
        <v>30</v>
      </c>
      <c r="BF11" s="53" t="s">
        <v>31</v>
      </c>
      <c r="BG11" s="53" t="s">
        <v>32</v>
      </c>
      <c r="BH11" s="53" t="s">
        <v>32</v>
      </c>
      <c r="BI11" s="53" t="s">
        <v>32</v>
      </c>
      <c r="BJ11" s="53" t="s">
        <v>32</v>
      </c>
      <c r="BK11" s="53" t="s">
        <v>32</v>
      </c>
      <c r="BL11" s="53" t="s">
        <v>32</v>
      </c>
      <c r="BM11" s="53" t="s">
        <v>32</v>
      </c>
      <c r="BN11" s="53" t="s">
        <v>32</v>
      </c>
      <c r="BO11" s="53" t="s">
        <v>32</v>
      </c>
      <c r="BP11" s="53" t="s">
        <v>32</v>
      </c>
      <c r="BQ11" s="53" t="s">
        <v>32</v>
      </c>
      <c r="BR11" s="53" t="s">
        <v>32</v>
      </c>
      <c r="BS11" s="53" t="s">
        <v>32</v>
      </c>
      <c r="BT11" s="53" t="s">
        <v>32</v>
      </c>
      <c r="BU11" s="53" t="s">
        <v>32</v>
      </c>
      <c r="BV11" s="53" t="s">
        <v>32</v>
      </c>
      <c r="BW11" s="265"/>
      <c r="BX11" s="12"/>
      <c r="BY11" s="75" t="s">
        <v>42</v>
      </c>
      <c r="BZ11" s="75" t="s">
        <v>43</v>
      </c>
      <c r="CA11" s="75" t="s">
        <v>44</v>
      </c>
      <c r="CB11" s="75" t="s">
        <v>45</v>
      </c>
      <c r="CC11" s="75" t="s">
        <v>46</v>
      </c>
      <c r="CD11" s="75"/>
      <c r="CE11" s="75"/>
      <c r="CF11" s="75"/>
      <c r="CG11" s="9"/>
    </row>
    <row r="12" spans="1:85" ht="13.5" customHeight="1">
      <c r="A12" s="268"/>
      <c r="B12" s="269"/>
      <c r="C12" s="260"/>
      <c r="D12" s="260"/>
      <c r="E12" s="260"/>
      <c r="F12" s="270"/>
      <c r="G12" s="270"/>
      <c r="H12" s="260" t="s">
        <v>47</v>
      </c>
      <c r="I12" s="260" t="s">
        <v>48</v>
      </c>
      <c r="J12" s="260" t="s">
        <v>47</v>
      </c>
      <c r="K12" s="260" t="s">
        <v>48</v>
      </c>
      <c r="L12" s="260" t="s">
        <v>47</v>
      </c>
      <c r="M12" s="260" t="s">
        <v>48</v>
      </c>
      <c r="N12" s="260" t="s">
        <v>47</v>
      </c>
      <c r="O12" s="260" t="s">
        <v>48</v>
      </c>
      <c r="P12" s="260" t="s">
        <v>47</v>
      </c>
      <c r="Q12" s="260" t="s">
        <v>48</v>
      </c>
      <c r="R12" s="260"/>
      <c r="S12" s="260"/>
      <c r="T12" s="260" t="s">
        <v>49</v>
      </c>
      <c r="U12" s="260" t="s">
        <v>42</v>
      </c>
      <c r="V12" s="260" t="s">
        <v>43</v>
      </c>
      <c r="W12" s="260" t="s">
        <v>44</v>
      </c>
      <c r="X12" s="260" t="s">
        <v>45</v>
      </c>
      <c r="Y12" s="260" t="s">
        <v>46</v>
      </c>
      <c r="Z12" s="260" t="s">
        <v>50</v>
      </c>
      <c r="AA12" s="53" t="s">
        <v>51</v>
      </c>
      <c r="AB12" s="53"/>
      <c r="AC12" s="53"/>
      <c r="AD12" s="53"/>
      <c r="AE12" s="53"/>
      <c r="AF12" s="53"/>
      <c r="AG12" s="53"/>
      <c r="AH12" s="53"/>
      <c r="AI12" s="53"/>
      <c r="AJ12" s="53"/>
      <c r="AK12" s="53"/>
      <c r="AL12" s="53"/>
      <c r="AM12" s="53"/>
      <c r="AN12" s="53"/>
      <c r="AO12" s="53"/>
      <c r="AP12" s="53"/>
      <c r="AQ12" s="53"/>
      <c r="AR12" s="53"/>
      <c r="AS12" s="53"/>
      <c r="AT12" s="53"/>
      <c r="AU12" s="266"/>
      <c r="AV12" s="260"/>
      <c r="AW12" s="260"/>
      <c r="AX12" s="260"/>
      <c r="AY12" s="260"/>
      <c r="AZ12" s="260"/>
      <c r="BA12" s="260"/>
      <c r="BB12" s="260"/>
      <c r="BC12" s="54" t="str">
        <f t="shared" ref="BC12:BV12" si="0">IF(AA12&lt;&gt;"",AA12,"")</f>
        <v>contrato</v>
      </c>
      <c r="BD12" s="54" t="str">
        <f t="shared" si="0"/>
        <v/>
      </c>
      <c r="BE12" s="54" t="str">
        <f t="shared" si="0"/>
        <v/>
      </c>
      <c r="BF12" s="54" t="str">
        <f t="shared" si="0"/>
        <v/>
      </c>
      <c r="BG12" s="54" t="str">
        <f t="shared" si="0"/>
        <v/>
      </c>
      <c r="BH12" s="54" t="str">
        <f t="shared" si="0"/>
        <v/>
      </c>
      <c r="BI12" s="54" t="str">
        <f t="shared" si="0"/>
        <v/>
      </c>
      <c r="BJ12" s="54" t="str">
        <f t="shared" si="0"/>
        <v/>
      </c>
      <c r="BK12" s="54" t="str">
        <f t="shared" si="0"/>
        <v/>
      </c>
      <c r="BL12" s="54" t="str">
        <f t="shared" si="0"/>
        <v/>
      </c>
      <c r="BM12" s="54" t="str">
        <f t="shared" si="0"/>
        <v/>
      </c>
      <c r="BN12" s="54" t="str">
        <f t="shared" si="0"/>
        <v/>
      </c>
      <c r="BO12" s="54" t="str">
        <f t="shared" si="0"/>
        <v/>
      </c>
      <c r="BP12" s="54" t="str">
        <f t="shared" si="0"/>
        <v/>
      </c>
      <c r="BQ12" s="54" t="str">
        <f t="shared" si="0"/>
        <v/>
      </c>
      <c r="BR12" s="54" t="str">
        <f t="shared" si="0"/>
        <v/>
      </c>
      <c r="BS12" s="54" t="str">
        <f t="shared" si="0"/>
        <v/>
      </c>
      <c r="BT12" s="54" t="str">
        <f t="shared" si="0"/>
        <v/>
      </c>
      <c r="BU12" s="54" t="str">
        <f t="shared" si="0"/>
        <v/>
      </c>
      <c r="BV12" s="54" t="str">
        <f t="shared" si="0"/>
        <v/>
      </c>
      <c r="BW12" s="265"/>
      <c r="BX12" s="12"/>
      <c r="BY12" s="75"/>
      <c r="BZ12" s="75"/>
      <c r="CA12" s="75"/>
      <c r="CB12" s="75"/>
      <c r="CC12" s="75"/>
      <c r="CD12" s="75"/>
      <c r="CE12" s="75"/>
      <c r="CF12" s="75"/>
      <c r="CG12" s="9"/>
    </row>
    <row r="13" spans="1:85" ht="7.5" customHeight="1">
      <c r="A13" s="268"/>
      <c r="B13" s="269"/>
      <c r="C13" s="260"/>
      <c r="D13" s="260"/>
      <c r="E13" s="260"/>
      <c r="F13" s="270"/>
      <c r="G13" s="270"/>
      <c r="H13" s="260"/>
      <c r="I13" s="260"/>
      <c r="J13" s="260"/>
      <c r="K13" s="260"/>
      <c r="L13" s="260"/>
      <c r="M13" s="260"/>
      <c r="N13" s="260"/>
      <c r="O13" s="260"/>
      <c r="P13" s="260"/>
      <c r="Q13" s="260"/>
      <c r="R13" s="260"/>
      <c r="S13" s="260"/>
      <c r="T13" s="260"/>
      <c r="U13" s="260"/>
      <c r="V13" s="260"/>
      <c r="W13" s="260"/>
      <c r="X13" s="260"/>
      <c r="Y13" s="260"/>
      <c r="Z13" s="260"/>
      <c r="AA13" s="55">
        <v>41401</v>
      </c>
      <c r="AB13" s="56"/>
      <c r="AC13" s="56"/>
      <c r="AD13" s="53"/>
      <c r="AE13" s="53"/>
      <c r="AF13" s="53"/>
      <c r="AG13" s="53"/>
      <c r="AH13" s="53"/>
      <c r="AI13" s="53"/>
      <c r="AJ13" s="53"/>
      <c r="AK13" s="53"/>
      <c r="AL13" s="53"/>
      <c r="AM13" s="53"/>
      <c r="AN13" s="53"/>
      <c r="AO13" s="53"/>
      <c r="AP13" s="53"/>
      <c r="AQ13" s="53"/>
      <c r="AR13" s="53"/>
      <c r="AS13" s="53"/>
      <c r="AT13" s="53"/>
      <c r="AU13" s="266"/>
      <c r="AV13" s="260"/>
      <c r="AW13" s="260"/>
      <c r="AX13" s="260"/>
      <c r="AY13" s="260"/>
      <c r="AZ13" s="260"/>
      <c r="BA13" s="260"/>
      <c r="BB13" s="260"/>
      <c r="BC13" s="57">
        <f t="shared" ref="BC13:BV13" si="1">IF(AA13&lt;&gt;0,AA13,"")</f>
        <v>41401</v>
      </c>
      <c r="BD13" s="57" t="str">
        <f t="shared" si="1"/>
        <v/>
      </c>
      <c r="BE13" s="57" t="str">
        <f t="shared" si="1"/>
        <v/>
      </c>
      <c r="BF13" s="57" t="str">
        <f t="shared" si="1"/>
        <v/>
      </c>
      <c r="BG13" s="57" t="str">
        <f t="shared" si="1"/>
        <v/>
      </c>
      <c r="BH13" s="57" t="str">
        <f t="shared" si="1"/>
        <v/>
      </c>
      <c r="BI13" s="57" t="str">
        <f t="shared" si="1"/>
        <v/>
      </c>
      <c r="BJ13" s="57" t="str">
        <f t="shared" si="1"/>
        <v/>
      </c>
      <c r="BK13" s="57" t="str">
        <f t="shared" si="1"/>
        <v/>
      </c>
      <c r="BL13" s="57" t="str">
        <f t="shared" si="1"/>
        <v/>
      </c>
      <c r="BM13" s="57" t="str">
        <f t="shared" si="1"/>
        <v/>
      </c>
      <c r="BN13" s="57" t="str">
        <f t="shared" si="1"/>
        <v/>
      </c>
      <c r="BO13" s="57" t="str">
        <f t="shared" si="1"/>
        <v/>
      </c>
      <c r="BP13" s="57" t="str">
        <f t="shared" si="1"/>
        <v/>
      </c>
      <c r="BQ13" s="57" t="str">
        <f t="shared" si="1"/>
        <v/>
      </c>
      <c r="BR13" s="57" t="str">
        <f t="shared" si="1"/>
        <v/>
      </c>
      <c r="BS13" s="57" t="str">
        <f t="shared" si="1"/>
        <v/>
      </c>
      <c r="BT13" s="57" t="str">
        <f t="shared" si="1"/>
        <v/>
      </c>
      <c r="BU13" s="57" t="str">
        <f t="shared" si="1"/>
        <v/>
      </c>
      <c r="BV13" s="57" t="str">
        <f t="shared" si="1"/>
        <v/>
      </c>
      <c r="BW13" s="265"/>
      <c r="BX13" s="12"/>
      <c r="BY13" s="75">
        <f>I13</f>
        <v>0</v>
      </c>
      <c r="BZ13" s="75">
        <f>K13</f>
        <v>0</v>
      </c>
      <c r="CA13" s="75">
        <f>M13</f>
        <v>0</v>
      </c>
      <c r="CB13" s="75">
        <f>O13</f>
        <v>0</v>
      </c>
      <c r="CC13" s="75">
        <f>Q13</f>
        <v>0</v>
      </c>
      <c r="CD13" s="75" t="s">
        <v>52</v>
      </c>
      <c r="CE13" s="75" t="s">
        <v>53</v>
      </c>
      <c r="CF13" s="75" t="s">
        <v>54</v>
      </c>
      <c r="CG13" s="9"/>
    </row>
    <row r="14" spans="1:85">
      <c r="A14" s="58"/>
      <c r="B14" s="59" t="s">
        <v>55</v>
      </c>
      <c r="C14" s="60" t="s">
        <v>56</v>
      </c>
      <c r="D14" s="61"/>
      <c r="E14" s="61"/>
      <c r="F14" s="61"/>
      <c r="G14" s="62">
        <f>SUM(G15:G18)</f>
        <v>55539.000000000007</v>
      </c>
      <c r="H14" s="63"/>
      <c r="I14" s="64"/>
      <c r="J14" s="63"/>
      <c r="K14" s="64"/>
      <c r="L14" s="63"/>
      <c r="M14" s="64"/>
      <c r="N14" s="63"/>
      <c r="O14" s="64"/>
      <c r="P14" s="63"/>
      <c r="Q14" s="64"/>
      <c r="R14" s="65"/>
      <c r="S14" s="62">
        <f>SUM(S15:S18)</f>
        <v>55539.000000000007</v>
      </c>
      <c r="T14" s="62"/>
      <c r="U14" s="62"/>
      <c r="V14" s="62"/>
      <c r="W14" s="62"/>
      <c r="X14" s="62"/>
      <c r="Y14" s="62"/>
      <c r="Z14" s="165">
        <f>IF(C14&lt;&gt;"",SUM(BC14:BV14)/S14,"")</f>
        <v>0</v>
      </c>
      <c r="AA14" s="63"/>
      <c r="AB14" s="63"/>
      <c r="AC14" s="63"/>
      <c r="AD14" s="63"/>
      <c r="AE14" s="63"/>
      <c r="AF14" s="63"/>
      <c r="AG14" s="63"/>
      <c r="AH14" s="63"/>
      <c r="AI14" s="63"/>
      <c r="AJ14" s="63"/>
      <c r="AK14" s="63"/>
      <c r="AL14" s="63"/>
      <c r="AM14" s="63"/>
      <c r="AN14" s="63"/>
      <c r="AO14" s="63"/>
      <c r="AP14" s="63"/>
      <c r="AQ14" s="63"/>
      <c r="AR14" s="63"/>
      <c r="AS14" s="63"/>
      <c r="AT14" s="63"/>
      <c r="AU14" s="67"/>
      <c r="AV14" s="63"/>
      <c r="AW14" s="63"/>
      <c r="AX14" s="63"/>
      <c r="AY14" s="63"/>
      <c r="AZ14" s="63"/>
      <c r="BA14" s="67" t="str">
        <f>IF(F14=0,"",E14+SUM(H14:P14)-BB14)</f>
        <v/>
      </c>
      <c r="BB14" s="67"/>
      <c r="BC14" s="62">
        <f>SUM(BC15:BC18)</f>
        <v>0</v>
      </c>
      <c r="BD14" s="62">
        <f t="shared" ref="BD14:BV14" si="2">SUM(BD15:BD18)</f>
        <v>0</v>
      </c>
      <c r="BE14" s="62">
        <f t="shared" si="2"/>
        <v>0</v>
      </c>
      <c r="BF14" s="62">
        <f t="shared" si="2"/>
        <v>0</v>
      </c>
      <c r="BG14" s="62">
        <f t="shared" si="2"/>
        <v>0</v>
      </c>
      <c r="BH14" s="62">
        <f t="shared" si="2"/>
        <v>0</v>
      </c>
      <c r="BI14" s="62">
        <f t="shared" si="2"/>
        <v>0</v>
      </c>
      <c r="BJ14" s="62">
        <f t="shared" si="2"/>
        <v>0</v>
      </c>
      <c r="BK14" s="62">
        <f t="shared" si="2"/>
        <v>0</v>
      </c>
      <c r="BL14" s="62">
        <f t="shared" si="2"/>
        <v>0</v>
      </c>
      <c r="BM14" s="62">
        <f t="shared" si="2"/>
        <v>0</v>
      </c>
      <c r="BN14" s="62">
        <f t="shared" si="2"/>
        <v>0</v>
      </c>
      <c r="BO14" s="62">
        <f t="shared" si="2"/>
        <v>0</v>
      </c>
      <c r="BP14" s="62">
        <f t="shared" si="2"/>
        <v>0</v>
      </c>
      <c r="BQ14" s="62">
        <f t="shared" si="2"/>
        <v>0</v>
      </c>
      <c r="BR14" s="62">
        <f t="shared" si="2"/>
        <v>0</v>
      </c>
      <c r="BS14" s="62">
        <f t="shared" si="2"/>
        <v>0</v>
      </c>
      <c r="BT14" s="62">
        <f t="shared" si="2"/>
        <v>0</v>
      </c>
      <c r="BU14" s="62">
        <f t="shared" si="2"/>
        <v>0</v>
      </c>
      <c r="BV14" s="62">
        <f t="shared" si="2"/>
        <v>0</v>
      </c>
      <c r="BW14" s="63"/>
      <c r="BY14" s="94"/>
      <c r="BZ14" s="94"/>
      <c r="CA14" s="94"/>
      <c r="CB14" s="94"/>
      <c r="CC14" s="94"/>
      <c r="CD14" s="94"/>
      <c r="CE14" s="94"/>
      <c r="CF14" s="94"/>
      <c r="CG14" s="9"/>
    </row>
    <row r="15" spans="1:85">
      <c r="A15" s="185" t="s">
        <v>146</v>
      </c>
      <c r="B15" s="186" t="s">
        <v>57</v>
      </c>
      <c r="C15" s="187" t="s">
        <v>147</v>
      </c>
      <c r="D15" s="188" t="s">
        <v>61</v>
      </c>
      <c r="E15" s="74">
        <v>1</v>
      </c>
      <c r="F15" s="189">
        <v>158.08000000000001</v>
      </c>
      <c r="G15" s="68">
        <f>E15*F15</f>
        <v>158.08000000000001</v>
      </c>
      <c r="H15" s="69"/>
      <c r="I15" s="70">
        <f>H15*$F15</f>
        <v>0</v>
      </c>
      <c r="J15" s="69"/>
      <c r="K15" s="70">
        <f>J15*$F15</f>
        <v>0</v>
      </c>
      <c r="L15" s="69"/>
      <c r="M15" s="70">
        <f>L15*$F15</f>
        <v>0</v>
      </c>
      <c r="N15" s="69"/>
      <c r="O15" s="70">
        <f>N15*$F15</f>
        <v>0</v>
      </c>
      <c r="P15" s="69"/>
      <c r="Q15" s="70">
        <f>P15*$F15</f>
        <v>0</v>
      </c>
      <c r="R15" s="71">
        <f>SUM(H15+J15+L15+N15+P15)+E15</f>
        <v>1</v>
      </c>
      <c r="S15" s="70">
        <f>R15*F15</f>
        <v>158.08000000000001</v>
      </c>
      <c r="T15" s="72">
        <f>IF($G15=0,"",IF(-E15=SUM($H15+$J15+$L15+$N15+$P15),"suprimido",(SUMIF($AA$12:$AT$12,"contrato",$AA15:$AT15))/$E15))</f>
        <v>0</v>
      </c>
      <c r="U15" s="73">
        <f>IF($I15=0,0,IF(-E15=SUM($H15+$J15+$L15+$N15+$P15),"suprimido",(SUMIF($AA$12:$AT$12,"1° aditivo",$AA15:$AT15))/$H15))</f>
        <v>0</v>
      </c>
      <c r="V15" s="73">
        <f>IF($K15=0,0,IF(-E15=SUM($H15+$J15+$L15+$N15+$P15),"suprimido",(SUMIF($AA$12:$AT$12,"1° aditivo",$AA15:$AT15))/$J15))</f>
        <v>0</v>
      </c>
      <c r="W15" s="73">
        <f>IF($M15=0,0,IF(-E15=SUM($H15+$J15+$L15+$N15+$P15),"suprimido",(SUMIF($AA$12:$AT$12,"1° aditivo",$AA15:$AT15))/$L15))</f>
        <v>0</v>
      </c>
      <c r="X15" s="73">
        <f>IF($O15=0,0,IF(-E15=SUM($H15+$J15+$L15+$N15+$P15),"suprimido",(SUMIF($AA$12:$AT$12,"1° aditivo",$AA15:$AT15))/$N15))</f>
        <v>0</v>
      </c>
      <c r="Y15" s="73">
        <f>IF($Q15=0,0,IF(-E15=SUM($H15+$J15+$L15+$N15+$P15),"suprimido",(SUMIF($AA$12:$AT$12,"1° aditivo",$AA15:$AT15))/$P15))</f>
        <v>0</v>
      </c>
      <c r="Z15" s="73">
        <f>IF(F15=0,"",IF(-E15=SUM(H15+J15+L15+N15+P15),"suprimido",SUM($AA15:$AT15)/(SUM($H15+$J15+$L15+$N15+$P15)+$E15)))</f>
        <v>0</v>
      </c>
      <c r="AA15" s="74"/>
      <c r="AB15" s="75"/>
      <c r="AC15" s="75"/>
      <c r="AD15" s="75"/>
      <c r="AE15" s="75"/>
      <c r="AF15" s="75"/>
      <c r="AG15" s="75"/>
      <c r="AH15" s="75"/>
      <c r="AI15" s="75"/>
      <c r="AJ15" s="75"/>
      <c r="AK15" s="75"/>
      <c r="AL15" s="75"/>
      <c r="AM15" s="75"/>
      <c r="AN15" s="75"/>
      <c r="AO15" s="75"/>
      <c r="AP15" s="75"/>
      <c r="AQ15" s="75"/>
      <c r="AR15" s="75"/>
      <c r="AS15" s="75"/>
      <c r="AT15" s="75"/>
      <c r="AU15" s="71">
        <f>IF(E15&lt;&gt;"",IF(-E15=SUM($H15+$J15+$L15+$N15+$P15),"suprimido",E15-(SUMIF($AA$12:$AT$12,"contrato",$AA15:$AT15))),"")</f>
        <v>1</v>
      </c>
      <c r="AV15" s="76">
        <f>IF(H15&lt;&gt;"",IF(-E15=SUM($H15+$J15+$L15+$N15+$P15),"suprimido",H15-(SUMIF($AA$12:$AT$12,"1° aditivo",$AA15:$AT15))),0)</f>
        <v>0</v>
      </c>
      <c r="AW15" s="76">
        <f>IF(J15&lt;&gt;"",IF(-E15=SUM($H15+$J15+$L15+$N15+$P15),"suprimido",J15-(SUMIF($AA$12:$AT$12,"2° aditivo",$AA15:$AT15))),0)</f>
        <v>0</v>
      </c>
      <c r="AX15" s="76">
        <f>IF(L15&lt;&gt;"",IF(-E15=SUM($H15+$J15+$L15+$N15+$P15),"suprimido",L15-(SUMIF($AA$12:$AT$12,"3° aditivo",$AA15:$AT15))),0)</f>
        <v>0</v>
      </c>
      <c r="AY15" s="76">
        <f>IF(N15&lt;&gt;"",IF(-E15=SUM($H15+$J15+$L15+$N15+$P15),"suprimido",N15-(SUMIF($AA$12:$AT$12,"4° aditivo",$AA15:$AT15))),0)</f>
        <v>0</v>
      </c>
      <c r="AZ15" s="76">
        <f>IF(P15&lt;&gt;"",IF(-E15=SUM($H15+$J15+$L15+$N15+$P15),"suprimido",P15-(SUMIF($AA$12:$AT$12,"5° aditivo",$AA15:$AT15))),0)</f>
        <v>0</v>
      </c>
      <c r="BA15" s="71">
        <f t="shared" ref="BA15:BA16" si="3">E15+H15+J15+L15+N15+P15-BB15</f>
        <v>1</v>
      </c>
      <c r="BB15" s="71">
        <f t="shared" ref="BB15:BB16" si="4">SUM(AA15:AT15)</f>
        <v>0</v>
      </c>
      <c r="BC15" s="77">
        <f>IF(AA15&lt;&gt;"",AA15*$F15,0)</f>
        <v>0</v>
      </c>
      <c r="BD15" s="77">
        <f t="shared" ref="BD15:BV16" si="5">IF(AB15&lt;&gt;"",AB15*$F15,0)</f>
        <v>0</v>
      </c>
      <c r="BE15" s="77">
        <f t="shared" si="5"/>
        <v>0</v>
      </c>
      <c r="BF15" s="77">
        <f t="shared" si="5"/>
        <v>0</v>
      </c>
      <c r="BG15" s="77">
        <f t="shared" si="5"/>
        <v>0</v>
      </c>
      <c r="BH15" s="77">
        <f t="shared" si="5"/>
        <v>0</v>
      </c>
      <c r="BI15" s="77">
        <f t="shared" si="5"/>
        <v>0</v>
      </c>
      <c r="BJ15" s="77">
        <f t="shared" si="5"/>
        <v>0</v>
      </c>
      <c r="BK15" s="77">
        <f t="shared" si="5"/>
        <v>0</v>
      </c>
      <c r="BL15" s="77">
        <f t="shared" si="5"/>
        <v>0</v>
      </c>
      <c r="BM15" s="77">
        <f t="shared" si="5"/>
        <v>0</v>
      </c>
      <c r="BN15" s="77">
        <f t="shared" si="5"/>
        <v>0</v>
      </c>
      <c r="BO15" s="77">
        <f t="shared" si="5"/>
        <v>0</v>
      </c>
      <c r="BP15" s="77">
        <f t="shared" si="5"/>
        <v>0</v>
      </c>
      <c r="BQ15" s="77">
        <f t="shared" si="5"/>
        <v>0</v>
      </c>
      <c r="BR15" s="77">
        <f t="shared" si="5"/>
        <v>0</v>
      </c>
      <c r="BS15" s="77">
        <f t="shared" si="5"/>
        <v>0</v>
      </c>
      <c r="BT15" s="77">
        <f t="shared" si="5"/>
        <v>0</v>
      </c>
      <c r="BU15" s="77">
        <f t="shared" si="5"/>
        <v>0</v>
      </c>
      <c r="BV15" s="77">
        <f t="shared" si="5"/>
        <v>0</v>
      </c>
      <c r="BW15" s="75"/>
      <c r="BX15" s="12" t="str">
        <f t="shared" ref="BX15:BX16" si="6">IF(R15="",SUM(BC15:BE15)/S15,"")</f>
        <v/>
      </c>
      <c r="BY15" s="95">
        <f>I15</f>
        <v>0</v>
      </c>
      <c r="BZ15" s="75">
        <f>K15</f>
        <v>0</v>
      </c>
      <c r="CA15" s="75">
        <f>M15</f>
        <v>0</v>
      </c>
      <c r="CB15" s="75">
        <f>O15</f>
        <v>0</v>
      </c>
      <c r="CC15" s="75">
        <f>Q15</f>
        <v>0</v>
      </c>
      <c r="CD15" s="75">
        <f>SUMIF(BY15:CC15,"&gt;0")</f>
        <v>0</v>
      </c>
      <c r="CE15" s="75">
        <f>SUMIF(BY15:CC15,"&lt;0")</f>
        <v>0</v>
      </c>
      <c r="CF15" s="75">
        <f>CD15+CE15</f>
        <v>0</v>
      </c>
      <c r="CG15" s="9"/>
    </row>
    <row r="16" spans="1:85">
      <c r="A16" s="190" t="s">
        <v>148</v>
      </c>
      <c r="B16" s="186" t="s">
        <v>59</v>
      </c>
      <c r="C16" s="191" t="s">
        <v>149</v>
      </c>
      <c r="D16" s="188" t="s">
        <v>58</v>
      </c>
      <c r="E16" s="74">
        <v>512</v>
      </c>
      <c r="F16" s="189">
        <v>50.03</v>
      </c>
      <c r="G16" s="68">
        <f>E16*F16</f>
        <v>25615.360000000001</v>
      </c>
      <c r="H16" s="69"/>
      <c r="I16" s="70">
        <f>H16*$F16</f>
        <v>0</v>
      </c>
      <c r="J16" s="69"/>
      <c r="K16" s="70">
        <f>J16*$F16</f>
        <v>0</v>
      </c>
      <c r="L16" s="69"/>
      <c r="M16" s="70">
        <f>L16*$F16</f>
        <v>0</v>
      </c>
      <c r="N16" s="69"/>
      <c r="O16" s="70">
        <f>N16*$F16</f>
        <v>0</v>
      </c>
      <c r="P16" s="69"/>
      <c r="Q16" s="70">
        <f>P16*$F16</f>
        <v>0</v>
      </c>
      <c r="R16" s="71">
        <f>SUM(H16+J16+L16+N16+P16)+E16</f>
        <v>512</v>
      </c>
      <c r="S16" s="70">
        <f>R16*F16</f>
        <v>25615.360000000001</v>
      </c>
      <c r="T16" s="72">
        <f>IF($G16=0,"",IF(-E16=SUM($H16+$J16+$L16+$N16+$P16),"suprimido",(SUMIF($AA$12:$AT$12,"contrato",$AA16:$AT16))/$E16))</f>
        <v>0</v>
      </c>
      <c r="U16" s="73">
        <f t="shared" ref="U16:U444" si="7">IF($I16=0,0,IF(-E16=SUM($H16+$J16+$L16+$N16+$P16),"suprimido",(SUMIF($AA$12:$AT$12,"1° aditivo",$AA16:$AT16))/$H16))</f>
        <v>0</v>
      </c>
      <c r="V16" s="73">
        <f t="shared" ref="V16:V444" si="8">IF($K16=0,0,IF(-E16=SUM($H16+$J16+$L16+$N16+$P16),"suprimido",(SUMIF($AA$12:$AT$12,"1° aditivo",$AA16:$AT16))/$J16))</f>
        <v>0</v>
      </c>
      <c r="W16" s="73">
        <f t="shared" ref="W16:W444" si="9">IF($M16=0,0,IF(-E16=SUM($H16+$J16+$L16+$N16+$P16),"suprimido",(SUMIF($AA$12:$AT$12,"1° aditivo",$AA16:$AT16))/$L16))</f>
        <v>0</v>
      </c>
      <c r="X16" s="73">
        <f t="shared" ref="X16:X444" si="10">IF($O16=0,0,IF(-E16=SUM($H16+$J16+$L16+$N16+$P16),"suprimido",(SUMIF($AA$12:$AT$12,"1° aditivo",$AA16:$AT16))/$N16))</f>
        <v>0</v>
      </c>
      <c r="Y16" s="73">
        <f t="shared" ref="Y16:Y444" si="11">IF($Q16=0,0,IF(-E16=SUM($H16+$J16+$L16+$N16+$P16),"suprimido",(SUMIF($AA$12:$AT$12,"1° aditivo",$AA16:$AT16))/$P16))</f>
        <v>0</v>
      </c>
      <c r="Z16" s="73">
        <f t="shared" ref="Z16" si="12">IF(F16=0,"",IF(-E16=SUM(H16+J16+L16+N16+P16),"suprimido",SUM(AA16:AT16)/(SUM(H16+J16+L16+N16+P16)+E16)))</f>
        <v>0</v>
      </c>
      <c r="AA16" s="74"/>
      <c r="AB16" s="75"/>
      <c r="AC16" s="75"/>
      <c r="AD16" s="75"/>
      <c r="AE16" s="75"/>
      <c r="AF16" s="75"/>
      <c r="AG16" s="75"/>
      <c r="AH16" s="75"/>
      <c r="AI16" s="75"/>
      <c r="AJ16" s="75"/>
      <c r="AK16" s="75"/>
      <c r="AL16" s="75"/>
      <c r="AM16" s="75"/>
      <c r="AN16" s="75"/>
      <c r="AO16" s="75"/>
      <c r="AP16" s="75"/>
      <c r="AQ16" s="75"/>
      <c r="AR16" s="75"/>
      <c r="AS16" s="75"/>
      <c r="AT16" s="75"/>
      <c r="AU16" s="71">
        <f>IF(E16&lt;&gt;"",IF(-E16=SUM($H16+$J16+$L16+$N16+$P16),"suprimido",E16-(SUMIF($AA$12:$AT$12,"contrato",$AA16:$AT16))),"")</f>
        <v>512</v>
      </c>
      <c r="AV16" s="76">
        <f t="shared" ref="AV16:AV444" si="13">IF(H16&lt;&gt;"",IF(-E16=SUM($H16+$J16+$L16+$N16+$P16),"suprimido",H16-(SUMIF($AA$12:$AT$12,"1° aditivo",$AA16:$AT16))),0)</f>
        <v>0</v>
      </c>
      <c r="AW16" s="76">
        <f t="shared" ref="AW16:AW444" si="14">IF(J16&lt;&gt;"",IF(-E16=SUM($H16+$J16+$L16+$N16+$P16),"suprimido",J16-(SUMIF($AA$12:$AT$12,"2° aditivo",$AA16:$AT16))),0)</f>
        <v>0</v>
      </c>
      <c r="AX16" s="76">
        <f t="shared" ref="AX16:AX444" si="15">IF(L16&lt;&gt;"",IF(-E16=SUM($H16+$J16+$L16+$N16+$P16),"suprimido",L16-(SUMIF($AA$12:$AT$12,"3° aditivo",$AA16:$AT16))),0)</f>
        <v>0</v>
      </c>
      <c r="AY16" s="76">
        <f t="shared" ref="AY16:AY444" si="16">IF(N16&lt;&gt;"",IF(-E16=SUM($H16+$J16+$L16+$N16+$P16),"suprimido",N16-(SUMIF($AA$12:$AT$12,"4° aditivo",$AA16:$AT16))),0)</f>
        <v>0</v>
      </c>
      <c r="AZ16" s="76">
        <f t="shared" ref="AZ16:AZ444" si="17">IF(P16&lt;&gt;"",IF(-E16=SUM($H16+$J16+$L16+$N16+$P16),"suprimido",P16-(SUMIF($AA$12:$AT$12,"5° aditivo",$AA16:$AT16))),0)</f>
        <v>0</v>
      </c>
      <c r="BA16" s="71">
        <f t="shared" si="3"/>
        <v>512</v>
      </c>
      <c r="BB16" s="71">
        <f t="shared" si="4"/>
        <v>0</v>
      </c>
      <c r="BC16" s="77">
        <f t="shared" ref="BC16" si="18">IF(AA16&lt;&gt;"",AA16*$F16,0)</f>
        <v>0</v>
      </c>
      <c r="BD16" s="77">
        <f t="shared" si="5"/>
        <v>0</v>
      </c>
      <c r="BE16" s="77">
        <f t="shared" si="5"/>
        <v>0</v>
      </c>
      <c r="BF16" s="77">
        <f t="shared" si="5"/>
        <v>0</v>
      </c>
      <c r="BG16" s="77">
        <f t="shared" si="5"/>
        <v>0</v>
      </c>
      <c r="BH16" s="77">
        <f t="shared" si="5"/>
        <v>0</v>
      </c>
      <c r="BI16" s="77">
        <f t="shared" si="5"/>
        <v>0</v>
      </c>
      <c r="BJ16" s="77">
        <f t="shared" si="5"/>
        <v>0</v>
      </c>
      <c r="BK16" s="77">
        <f t="shared" si="5"/>
        <v>0</v>
      </c>
      <c r="BL16" s="77">
        <f t="shared" si="5"/>
        <v>0</v>
      </c>
      <c r="BM16" s="77">
        <f t="shared" si="5"/>
        <v>0</v>
      </c>
      <c r="BN16" s="77">
        <f t="shared" si="5"/>
        <v>0</v>
      </c>
      <c r="BO16" s="77">
        <f t="shared" si="5"/>
        <v>0</v>
      </c>
      <c r="BP16" s="77">
        <f t="shared" si="5"/>
        <v>0</v>
      </c>
      <c r="BQ16" s="77">
        <f t="shared" si="5"/>
        <v>0</v>
      </c>
      <c r="BR16" s="77">
        <f t="shared" si="5"/>
        <v>0</v>
      </c>
      <c r="BS16" s="77">
        <f t="shared" si="5"/>
        <v>0</v>
      </c>
      <c r="BT16" s="77">
        <f t="shared" si="5"/>
        <v>0</v>
      </c>
      <c r="BU16" s="77">
        <f t="shared" si="5"/>
        <v>0</v>
      </c>
      <c r="BV16" s="77">
        <f t="shared" si="5"/>
        <v>0</v>
      </c>
      <c r="BW16" s="75"/>
      <c r="BX16" s="12" t="str">
        <f t="shared" si="6"/>
        <v/>
      </c>
      <c r="BY16" s="95">
        <f t="shared" ref="BY16" si="19">I16</f>
        <v>0</v>
      </c>
      <c r="BZ16" s="75">
        <f t="shared" ref="BZ16" si="20">K16</f>
        <v>0</v>
      </c>
      <c r="CA16" s="75">
        <f t="shared" ref="CA16" si="21">M16</f>
        <v>0</v>
      </c>
      <c r="CB16" s="75">
        <f t="shared" ref="CB16" si="22">O16</f>
        <v>0</v>
      </c>
      <c r="CC16" s="75">
        <f t="shared" ref="CC16" si="23">Q16</f>
        <v>0</v>
      </c>
      <c r="CD16" s="75">
        <f t="shared" ref="CD16" si="24">SUMIF(BY16:CC16,"&gt;0")</f>
        <v>0</v>
      </c>
      <c r="CE16" s="75">
        <f t="shared" ref="CE16" si="25">SUMIF(BY16:CC16,"&lt;0")</f>
        <v>0</v>
      </c>
      <c r="CF16" s="75">
        <f t="shared" ref="CF16" si="26">CD16+CE16</f>
        <v>0</v>
      </c>
      <c r="CG16" s="9"/>
    </row>
    <row r="17" spans="1:85">
      <c r="A17" s="190" t="s">
        <v>150</v>
      </c>
      <c r="B17" s="186" t="s">
        <v>60</v>
      </c>
      <c r="C17" s="187" t="s">
        <v>151</v>
      </c>
      <c r="D17" s="188" t="s">
        <v>58</v>
      </c>
      <c r="E17" s="74">
        <v>1408</v>
      </c>
      <c r="F17" s="189">
        <v>19.12</v>
      </c>
      <c r="G17" s="68">
        <f t="shared" ref="G17:G80" si="27">E17*F17</f>
        <v>26920.960000000003</v>
      </c>
      <c r="H17" s="69"/>
      <c r="I17" s="70">
        <f t="shared" ref="I17:I80" si="28">H17*$F17</f>
        <v>0</v>
      </c>
      <c r="J17" s="69"/>
      <c r="K17" s="70">
        <f t="shared" ref="K17:K80" si="29">J17*$F17</f>
        <v>0</v>
      </c>
      <c r="L17" s="69"/>
      <c r="M17" s="70">
        <f t="shared" ref="M17:M80" si="30">L17*$F17</f>
        <v>0</v>
      </c>
      <c r="N17" s="69"/>
      <c r="O17" s="70">
        <f t="shared" ref="O17:O80" si="31">N17*$F17</f>
        <v>0</v>
      </c>
      <c r="P17" s="69"/>
      <c r="Q17" s="70">
        <f t="shared" ref="Q17:Q80" si="32">P17*$F17</f>
        <v>0</v>
      </c>
      <c r="R17" s="71">
        <f t="shared" ref="R17:R80" si="33">SUM(H17+J17+L17+N17+P17)+E17</f>
        <v>1408</v>
      </c>
      <c r="S17" s="70">
        <f t="shared" ref="S17:S80" si="34">R17*F17</f>
        <v>26920.960000000003</v>
      </c>
      <c r="T17" s="72">
        <f t="shared" ref="T17:T80" si="35">IF($G17=0,"",IF(-E17=SUM($H17+$J17+$L17+$N17+$P17),"suprimido",(SUMIF($AA$12:$AT$12,"contrato",$AA17:$AT17))/$E17))</f>
        <v>0</v>
      </c>
      <c r="U17" s="73">
        <f t="shared" ref="U17:U80" si="36">IF($I17=0,0,IF(-E17=SUM($H17+$J17+$L17+$N17+$P17),"suprimido",(SUMIF($AA$12:$AT$12,"1° aditivo",$AA17:$AT17))/$H17))</f>
        <v>0</v>
      </c>
      <c r="V17" s="73">
        <f t="shared" ref="V17:V80" si="37">IF($K17=0,0,IF(-E17=SUM($H17+$J17+$L17+$N17+$P17),"suprimido",(SUMIF($AA$12:$AT$12,"1° aditivo",$AA17:$AT17))/$J17))</f>
        <v>0</v>
      </c>
      <c r="W17" s="73">
        <f t="shared" ref="W17:W80" si="38">IF($M17=0,0,IF(-E17=SUM($H17+$J17+$L17+$N17+$P17),"suprimido",(SUMIF($AA$12:$AT$12,"1° aditivo",$AA17:$AT17))/$L17))</f>
        <v>0</v>
      </c>
      <c r="X17" s="73">
        <f t="shared" ref="X17:X80" si="39">IF($O17=0,0,IF(-E17=SUM($H17+$J17+$L17+$N17+$P17),"suprimido",(SUMIF($AA$12:$AT$12,"1° aditivo",$AA17:$AT17))/$N17))</f>
        <v>0</v>
      </c>
      <c r="Y17" s="73">
        <f t="shared" ref="Y17:Y80" si="40">IF($Q17=0,0,IF(-E17=SUM($H17+$J17+$L17+$N17+$P17),"suprimido",(SUMIF($AA$12:$AT$12,"1° aditivo",$AA17:$AT17))/$P17))</f>
        <v>0</v>
      </c>
      <c r="Z17" s="73">
        <f t="shared" ref="Z17:Z80" si="41">IF(F17=0,"",IF(-E17=SUM(H17+J17+L17+N17+P17),"suprimido",SUM(AA17:AT17)/(SUM(H17+J17+L17+N17+P17)+E17)))</f>
        <v>0</v>
      </c>
      <c r="AA17" s="74"/>
      <c r="AB17" s="177"/>
      <c r="AC17" s="177"/>
      <c r="AD17" s="177"/>
      <c r="AE17" s="177"/>
      <c r="AF17" s="177"/>
      <c r="AG17" s="177"/>
      <c r="AH17" s="177"/>
      <c r="AI17" s="177"/>
      <c r="AJ17" s="177"/>
      <c r="AK17" s="177"/>
      <c r="AL17" s="177"/>
      <c r="AM17" s="177"/>
      <c r="AN17" s="177"/>
      <c r="AO17" s="177"/>
      <c r="AP17" s="177"/>
      <c r="AQ17" s="177"/>
      <c r="AR17" s="177"/>
      <c r="AS17" s="177"/>
      <c r="AT17" s="177"/>
      <c r="AU17" s="71">
        <f t="shared" ref="AU17:AU80" si="42">IF(E17&lt;&gt;"",IF(-E17=SUM($H17+$J17+$L17+$N17+$P17),"suprimido",E17-(SUMIF($AA$12:$AT$12,"contrato",$AA17:$AT17))),"")</f>
        <v>1408</v>
      </c>
      <c r="AV17" s="76">
        <f t="shared" ref="AV17:AV80" si="43">IF(H17&lt;&gt;"",IF(-E17=SUM($H17+$J17+$L17+$N17+$P17),"suprimido",H17-(SUMIF($AA$12:$AT$12,"1° aditivo",$AA17:$AT17))),0)</f>
        <v>0</v>
      </c>
      <c r="AW17" s="76">
        <f t="shared" ref="AW17:AW80" si="44">IF(J17&lt;&gt;"",IF(-E17=SUM($H17+$J17+$L17+$N17+$P17),"suprimido",J17-(SUMIF($AA$12:$AT$12,"2° aditivo",$AA17:$AT17))),0)</f>
        <v>0</v>
      </c>
      <c r="AX17" s="76">
        <f t="shared" ref="AX17:AX80" si="45">IF(L17&lt;&gt;"",IF(-E17=SUM($H17+$J17+$L17+$N17+$P17),"suprimido",L17-(SUMIF($AA$12:$AT$12,"3° aditivo",$AA17:$AT17))),0)</f>
        <v>0</v>
      </c>
      <c r="AY17" s="76">
        <f t="shared" ref="AY17:AY80" si="46">IF(N17&lt;&gt;"",IF(-E17=SUM($H17+$J17+$L17+$N17+$P17),"suprimido",N17-(SUMIF($AA$12:$AT$12,"4° aditivo",$AA17:$AT17))),0)</f>
        <v>0</v>
      </c>
      <c r="AZ17" s="76">
        <f t="shared" ref="AZ17:AZ80" si="47">IF(P17&lt;&gt;"",IF(-E17=SUM($H17+$J17+$L17+$N17+$P17),"suprimido",P17-(SUMIF($AA$12:$AT$12,"5° aditivo",$AA17:$AT17))),0)</f>
        <v>0</v>
      </c>
      <c r="BA17" s="71">
        <f t="shared" ref="BA17:BA80" si="48">E17+H17+J17+L17+N17+P17-BB17</f>
        <v>1408</v>
      </c>
      <c r="BB17" s="71">
        <f t="shared" ref="BB17:BB80" si="49">SUM(AA17:AT17)</f>
        <v>0</v>
      </c>
      <c r="BC17" s="77">
        <f t="shared" ref="BC17:BC80" si="50">IF(AA17&lt;&gt;"",AA17*$F17,0)</f>
        <v>0</v>
      </c>
      <c r="BD17" s="77">
        <f t="shared" ref="BD17:BD80" si="51">IF(AB17&lt;&gt;"",AB17*$F17,0)</f>
        <v>0</v>
      </c>
      <c r="BE17" s="77">
        <f t="shared" ref="BE17:BE80" si="52">IF(AC17&lt;&gt;"",AC17*$F17,0)</f>
        <v>0</v>
      </c>
      <c r="BF17" s="77">
        <f t="shared" ref="BF17:BF80" si="53">IF(AD17&lt;&gt;"",AD17*$F17,0)</f>
        <v>0</v>
      </c>
      <c r="BG17" s="77">
        <f t="shared" ref="BG17:BG80" si="54">IF(AE17&lt;&gt;"",AE17*$F17,0)</f>
        <v>0</v>
      </c>
      <c r="BH17" s="77">
        <f t="shared" ref="BH17:BH80" si="55">IF(AF17&lt;&gt;"",AF17*$F17,0)</f>
        <v>0</v>
      </c>
      <c r="BI17" s="77">
        <f t="shared" ref="BI17:BI80" si="56">IF(AG17&lt;&gt;"",AG17*$F17,0)</f>
        <v>0</v>
      </c>
      <c r="BJ17" s="77">
        <f t="shared" ref="BJ17:BJ80" si="57">IF(AH17&lt;&gt;"",AH17*$F17,0)</f>
        <v>0</v>
      </c>
      <c r="BK17" s="77">
        <f t="shared" ref="BK17:BK80" si="58">IF(AI17&lt;&gt;"",AI17*$F17,0)</f>
        <v>0</v>
      </c>
      <c r="BL17" s="77">
        <f t="shared" ref="BL17:BL80" si="59">IF(AJ17&lt;&gt;"",AJ17*$F17,0)</f>
        <v>0</v>
      </c>
      <c r="BM17" s="77">
        <f t="shared" ref="BM17:BM80" si="60">IF(AK17&lt;&gt;"",AK17*$F17,0)</f>
        <v>0</v>
      </c>
      <c r="BN17" s="77">
        <f t="shared" ref="BN17:BN80" si="61">IF(AL17&lt;&gt;"",AL17*$F17,0)</f>
        <v>0</v>
      </c>
      <c r="BO17" s="77">
        <f t="shared" ref="BO17:BO80" si="62">IF(AM17&lt;&gt;"",AM17*$F17,0)</f>
        <v>0</v>
      </c>
      <c r="BP17" s="77">
        <f t="shared" ref="BP17:BP80" si="63">IF(AN17&lt;&gt;"",AN17*$F17,0)</f>
        <v>0</v>
      </c>
      <c r="BQ17" s="77">
        <f t="shared" ref="BQ17:BQ80" si="64">IF(AO17&lt;&gt;"",AO17*$F17,0)</f>
        <v>0</v>
      </c>
      <c r="BR17" s="77">
        <f t="shared" ref="BR17:BR80" si="65">IF(AP17&lt;&gt;"",AP17*$F17,0)</f>
        <v>0</v>
      </c>
      <c r="BS17" s="77">
        <f t="shared" ref="BS17:BS80" si="66">IF(AQ17&lt;&gt;"",AQ17*$F17,0)</f>
        <v>0</v>
      </c>
      <c r="BT17" s="77">
        <f t="shared" ref="BT17:BT80" si="67">IF(AR17&lt;&gt;"",AR17*$F17,0)</f>
        <v>0</v>
      </c>
      <c r="BU17" s="77">
        <f t="shared" ref="BU17:BU80" si="68">IF(AS17&lt;&gt;"",AS17*$F17,0)</f>
        <v>0</v>
      </c>
      <c r="BV17" s="77">
        <f t="shared" ref="BV17:BV80" si="69">IF(AT17&lt;&gt;"",AT17*$F17,0)</f>
        <v>0</v>
      </c>
      <c r="BW17" s="177"/>
      <c r="BX17" s="12" t="str">
        <f t="shared" ref="BX17:BX80" si="70">IF(R17="",SUM(BC17:BE17)/S17,"")</f>
        <v/>
      </c>
      <c r="BY17" s="95">
        <f t="shared" ref="BY17:BY80" si="71">I17</f>
        <v>0</v>
      </c>
      <c r="BZ17" s="177">
        <f t="shared" ref="BZ17:BZ80" si="72">K17</f>
        <v>0</v>
      </c>
      <c r="CA17" s="177">
        <f t="shared" ref="CA17:CA80" si="73">M17</f>
        <v>0</v>
      </c>
      <c r="CB17" s="177">
        <f t="shared" ref="CB17:CB80" si="74">O17</f>
        <v>0</v>
      </c>
      <c r="CC17" s="177">
        <f t="shared" ref="CC17:CC80" si="75">Q17</f>
        <v>0</v>
      </c>
      <c r="CD17" s="177">
        <f t="shared" ref="CD17:CD80" si="76">SUMIF(BY17:CC17,"&gt;0")</f>
        <v>0</v>
      </c>
      <c r="CE17" s="177">
        <f t="shared" ref="CE17:CE80" si="77">SUMIF(BY17:CC17,"&lt;0")</f>
        <v>0</v>
      </c>
      <c r="CF17" s="177">
        <f t="shared" ref="CF17:CF80" si="78">CD17+CE17</f>
        <v>0</v>
      </c>
      <c r="CG17" s="9"/>
    </row>
    <row r="18" spans="1:85">
      <c r="A18" s="190" t="s">
        <v>152</v>
      </c>
      <c r="B18" s="186" t="s">
        <v>153</v>
      </c>
      <c r="C18" s="192" t="s">
        <v>154</v>
      </c>
      <c r="D18" s="188" t="s">
        <v>155</v>
      </c>
      <c r="E18" s="74">
        <v>30</v>
      </c>
      <c r="F18" s="189">
        <f>48+30.65+5.36+10.81</f>
        <v>94.820000000000007</v>
      </c>
      <c r="G18" s="68">
        <f t="shared" si="27"/>
        <v>2844.6000000000004</v>
      </c>
      <c r="H18" s="69"/>
      <c r="I18" s="70">
        <f t="shared" si="28"/>
        <v>0</v>
      </c>
      <c r="J18" s="69"/>
      <c r="K18" s="70">
        <f t="shared" si="29"/>
        <v>0</v>
      </c>
      <c r="L18" s="69"/>
      <c r="M18" s="70">
        <f t="shared" si="30"/>
        <v>0</v>
      </c>
      <c r="N18" s="69"/>
      <c r="O18" s="70">
        <f t="shared" si="31"/>
        <v>0</v>
      </c>
      <c r="P18" s="69"/>
      <c r="Q18" s="70">
        <f t="shared" si="32"/>
        <v>0</v>
      </c>
      <c r="R18" s="71">
        <f t="shared" si="33"/>
        <v>30</v>
      </c>
      <c r="S18" s="70">
        <f t="shared" si="34"/>
        <v>2844.6000000000004</v>
      </c>
      <c r="T18" s="72">
        <f t="shared" si="35"/>
        <v>0</v>
      </c>
      <c r="U18" s="73">
        <f t="shared" si="36"/>
        <v>0</v>
      </c>
      <c r="V18" s="73">
        <f t="shared" si="37"/>
        <v>0</v>
      </c>
      <c r="W18" s="73">
        <f t="shared" si="38"/>
        <v>0</v>
      </c>
      <c r="X18" s="73">
        <f t="shared" si="39"/>
        <v>0</v>
      </c>
      <c r="Y18" s="73">
        <f t="shared" si="40"/>
        <v>0</v>
      </c>
      <c r="Z18" s="73">
        <f t="shared" si="41"/>
        <v>0</v>
      </c>
      <c r="AA18" s="74"/>
      <c r="AB18" s="177"/>
      <c r="AC18" s="177"/>
      <c r="AD18" s="177"/>
      <c r="AE18" s="177"/>
      <c r="AF18" s="177"/>
      <c r="AG18" s="177"/>
      <c r="AH18" s="177"/>
      <c r="AI18" s="177"/>
      <c r="AJ18" s="177"/>
      <c r="AK18" s="177"/>
      <c r="AL18" s="177"/>
      <c r="AM18" s="177"/>
      <c r="AN18" s="177"/>
      <c r="AO18" s="177"/>
      <c r="AP18" s="177"/>
      <c r="AQ18" s="177"/>
      <c r="AR18" s="177"/>
      <c r="AS18" s="177"/>
      <c r="AT18" s="177"/>
      <c r="AU18" s="71">
        <f t="shared" si="42"/>
        <v>30</v>
      </c>
      <c r="AV18" s="76">
        <f t="shared" si="43"/>
        <v>0</v>
      </c>
      <c r="AW18" s="76">
        <f t="shared" si="44"/>
        <v>0</v>
      </c>
      <c r="AX18" s="76">
        <f t="shared" si="45"/>
        <v>0</v>
      </c>
      <c r="AY18" s="76">
        <f t="shared" si="46"/>
        <v>0</v>
      </c>
      <c r="AZ18" s="76">
        <f t="shared" si="47"/>
        <v>0</v>
      </c>
      <c r="BA18" s="71">
        <f t="shared" si="48"/>
        <v>30</v>
      </c>
      <c r="BB18" s="71">
        <f t="shared" si="49"/>
        <v>0</v>
      </c>
      <c r="BC18" s="77">
        <f t="shared" si="50"/>
        <v>0</v>
      </c>
      <c r="BD18" s="77">
        <f t="shared" si="51"/>
        <v>0</v>
      </c>
      <c r="BE18" s="77">
        <f t="shared" si="52"/>
        <v>0</v>
      </c>
      <c r="BF18" s="77">
        <f t="shared" si="53"/>
        <v>0</v>
      </c>
      <c r="BG18" s="77">
        <f t="shared" si="54"/>
        <v>0</v>
      </c>
      <c r="BH18" s="77">
        <f t="shared" si="55"/>
        <v>0</v>
      </c>
      <c r="BI18" s="77">
        <f t="shared" si="56"/>
        <v>0</v>
      </c>
      <c r="BJ18" s="77">
        <f t="shared" si="57"/>
        <v>0</v>
      </c>
      <c r="BK18" s="77">
        <f t="shared" si="58"/>
        <v>0</v>
      </c>
      <c r="BL18" s="77">
        <f t="shared" si="59"/>
        <v>0</v>
      </c>
      <c r="BM18" s="77">
        <f t="shared" si="60"/>
        <v>0</v>
      </c>
      <c r="BN18" s="77">
        <f t="shared" si="61"/>
        <v>0</v>
      </c>
      <c r="BO18" s="77">
        <f t="shared" si="62"/>
        <v>0</v>
      </c>
      <c r="BP18" s="77">
        <f t="shared" si="63"/>
        <v>0</v>
      </c>
      <c r="BQ18" s="77">
        <f t="shared" si="64"/>
        <v>0</v>
      </c>
      <c r="BR18" s="77">
        <f t="shared" si="65"/>
        <v>0</v>
      </c>
      <c r="BS18" s="77">
        <f t="shared" si="66"/>
        <v>0</v>
      </c>
      <c r="BT18" s="77">
        <f t="shared" si="67"/>
        <v>0</v>
      </c>
      <c r="BU18" s="77">
        <f t="shared" si="68"/>
        <v>0</v>
      </c>
      <c r="BV18" s="77">
        <f t="shared" si="69"/>
        <v>0</v>
      </c>
      <c r="BW18" s="177"/>
      <c r="BX18" s="12" t="str">
        <f t="shared" si="70"/>
        <v/>
      </c>
      <c r="BY18" s="95">
        <f t="shared" si="71"/>
        <v>0</v>
      </c>
      <c r="BZ18" s="177">
        <f t="shared" si="72"/>
        <v>0</v>
      </c>
      <c r="CA18" s="177">
        <f t="shared" si="73"/>
        <v>0</v>
      </c>
      <c r="CB18" s="177">
        <f t="shared" si="74"/>
        <v>0</v>
      </c>
      <c r="CC18" s="177">
        <f t="shared" si="75"/>
        <v>0</v>
      </c>
      <c r="CD18" s="177">
        <f t="shared" si="76"/>
        <v>0</v>
      </c>
      <c r="CE18" s="177">
        <f t="shared" si="77"/>
        <v>0</v>
      </c>
      <c r="CF18" s="177">
        <f t="shared" si="78"/>
        <v>0</v>
      </c>
      <c r="CG18" s="9"/>
    </row>
    <row r="19" spans="1:85">
      <c r="A19" s="58"/>
      <c r="B19" s="59" t="s">
        <v>62</v>
      </c>
      <c r="C19" s="60" t="s">
        <v>156</v>
      </c>
      <c r="D19" s="61"/>
      <c r="E19" s="61"/>
      <c r="F19" s="61"/>
      <c r="G19" s="62">
        <f>SUM(G20:G26)</f>
        <v>19162.332000000002</v>
      </c>
      <c r="H19" s="63"/>
      <c r="I19" s="64">
        <f t="shared" si="28"/>
        <v>0</v>
      </c>
      <c r="J19" s="63"/>
      <c r="K19" s="64">
        <f t="shared" si="29"/>
        <v>0</v>
      </c>
      <c r="L19" s="63"/>
      <c r="M19" s="64">
        <f t="shared" si="30"/>
        <v>0</v>
      </c>
      <c r="N19" s="63"/>
      <c r="O19" s="64">
        <f t="shared" si="31"/>
        <v>0</v>
      </c>
      <c r="P19" s="63"/>
      <c r="Q19" s="64">
        <f t="shared" si="32"/>
        <v>0</v>
      </c>
      <c r="R19" s="176">
        <f t="shared" si="33"/>
        <v>0</v>
      </c>
      <c r="S19" s="62">
        <f>SUM(S20:S26)</f>
        <v>19162.332000000002</v>
      </c>
      <c r="T19" s="62"/>
      <c r="U19" s="62"/>
      <c r="V19" s="62"/>
      <c r="W19" s="62"/>
      <c r="X19" s="62"/>
      <c r="Y19" s="62"/>
      <c r="Z19" s="165"/>
      <c r="AA19" s="63"/>
      <c r="AB19" s="63"/>
      <c r="AC19" s="63"/>
      <c r="AD19" s="63"/>
      <c r="AE19" s="63"/>
      <c r="AF19" s="63"/>
      <c r="AG19" s="63"/>
      <c r="AH19" s="63"/>
      <c r="AI19" s="63"/>
      <c r="AJ19" s="63"/>
      <c r="AK19" s="63"/>
      <c r="AL19" s="63"/>
      <c r="AM19" s="63"/>
      <c r="AN19" s="63"/>
      <c r="AO19" s="63"/>
      <c r="AP19" s="63"/>
      <c r="AQ19" s="63"/>
      <c r="AR19" s="63"/>
      <c r="AS19" s="63"/>
      <c r="AT19" s="63"/>
      <c r="AU19" s="67" t="str">
        <f t="shared" si="42"/>
        <v/>
      </c>
      <c r="AV19" s="63">
        <f t="shared" si="43"/>
        <v>0</v>
      </c>
      <c r="AW19" s="63">
        <f t="shared" si="44"/>
        <v>0</v>
      </c>
      <c r="AX19" s="63">
        <f t="shared" si="45"/>
        <v>0</v>
      </c>
      <c r="AY19" s="63">
        <f t="shared" si="46"/>
        <v>0</v>
      </c>
      <c r="AZ19" s="63">
        <f t="shared" si="47"/>
        <v>0</v>
      </c>
      <c r="BA19" s="67">
        <f t="shared" si="48"/>
        <v>0</v>
      </c>
      <c r="BB19" s="67">
        <f t="shared" si="49"/>
        <v>0</v>
      </c>
      <c r="BC19" s="62">
        <f>SUM(BC20:BC26)</f>
        <v>0</v>
      </c>
      <c r="BD19" s="62">
        <f t="shared" ref="BD19:BV19" si="79">SUM(BD20:BD26)</f>
        <v>0</v>
      </c>
      <c r="BE19" s="62">
        <f t="shared" si="79"/>
        <v>0</v>
      </c>
      <c r="BF19" s="62">
        <f t="shared" si="79"/>
        <v>0</v>
      </c>
      <c r="BG19" s="62">
        <f t="shared" si="79"/>
        <v>0</v>
      </c>
      <c r="BH19" s="62">
        <f t="shared" si="79"/>
        <v>0</v>
      </c>
      <c r="BI19" s="62">
        <f t="shared" si="79"/>
        <v>0</v>
      </c>
      <c r="BJ19" s="62">
        <f t="shared" si="79"/>
        <v>0</v>
      </c>
      <c r="BK19" s="62">
        <f t="shared" si="79"/>
        <v>0</v>
      </c>
      <c r="BL19" s="62">
        <f t="shared" si="79"/>
        <v>0</v>
      </c>
      <c r="BM19" s="62">
        <f t="shared" si="79"/>
        <v>0</v>
      </c>
      <c r="BN19" s="62">
        <f t="shared" si="79"/>
        <v>0</v>
      </c>
      <c r="BO19" s="62">
        <f t="shared" si="79"/>
        <v>0</v>
      </c>
      <c r="BP19" s="62">
        <f t="shared" si="79"/>
        <v>0</v>
      </c>
      <c r="BQ19" s="62">
        <f t="shared" si="79"/>
        <v>0</v>
      </c>
      <c r="BR19" s="62">
        <f t="shared" si="79"/>
        <v>0</v>
      </c>
      <c r="BS19" s="62">
        <f t="shared" si="79"/>
        <v>0</v>
      </c>
      <c r="BT19" s="62">
        <f t="shared" si="79"/>
        <v>0</v>
      </c>
      <c r="BU19" s="62">
        <f t="shared" si="79"/>
        <v>0</v>
      </c>
      <c r="BV19" s="62">
        <f t="shared" si="79"/>
        <v>0</v>
      </c>
      <c r="BW19" s="63"/>
      <c r="BX19" t="str">
        <f t="shared" si="70"/>
        <v/>
      </c>
      <c r="BY19" s="94">
        <f t="shared" si="71"/>
        <v>0</v>
      </c>
      <c r="BZ19" s="94">
        <f t="shared" si="72"/>
        <v>0</v>
      </c>
      <c r="CA19" s="94">
        <f t="shared" si="73"/>
        <v>0</v>
      </c>
      <c r="CB19" s="94">
        <f t="shared" si="74"/>
        <v>0</v>
      </c>
      <c r="CC19" s="94">
        <f t="shared" si="75"/>
        <v>0</v>
      </c>
      <c r="CD19" s="94">
        <f t="shared" si="76"/>
        <v>0</v>
      </c>
      <c r="CE19" s="94">
        <f t="shared" si="77"/>
        <v>0</v>
      </c>
      <c r="CF19" s="94">
        <f t="shared" si="78"/>
        <v>0</v>
      </c>
      <c r="CG19" s="9"/>
    </row>
    <row r="20" spans="1:85">
      <c r="A20" s="190" t="s">
        <v>157</v>
      </c>
      <c r="B20" s="186" t="s">
        <v>64</v>
      </c>
      <c r="C20" s="187" t="s">
        <v>158</v>
      </c>
      <c r="D20" s="188" t="s">
        <v>159</v>
      </c>
      <c r="E20" s="74">
        <v>499.8</v>
      </c>
      <c r="F20" s="189">
        <v>12.24</v>
      </c>
      <c r="G20" s="68">
        <f t="shared" si="27"/>
        <v>6117.5520000000006</v>
      </c>
      <c r="H20" s="69"/>
      <c r="I20" s="70">
        <f t="shared" si="28"/>
        <v>0</v>
      </c>
      <c r="J20" s="69"/>
      <c r="K20" s="70">
        <f t="shared" si="29"/>
        <v>0</v>
      </c>
      <c r="L20" s="69"/>
      <c r="M20" s="70">
        <f t="shared" si="30"/>
        <v>0</v>
      </c>
      <c r="N20" s="69"/>
      <c r="O20" s="70">
        <f t="shared" si="31"/>
        <v>0</v>
      </c>
      <c r="P20" s="69"/>
      <c r="Q20" s="70">
        <f t="shared" si="32"/>
        <v>0</v>
      </c>
      <c r="R20" s="71">
        <f t="shared" si="33"/>
        <v>499.8</v>
      </c>
      <c r="S20" s="70">
        <f t="shared" si="34"/>
        <v>6117.5520000000006</v>
      </c>
      <c r="T20" s="72">
        <f t="shared" si="35"/>
        <v>0</v>
      </c>
      <c r="U20" s="73">
        <f t="shared" si="36"/>
        <v>0</v>
      </c>
      <c r="V20" s="73">
        <f t="shared" si="37"/>
        <v>0</v>
      </c>
      <c r="W20" s="73">
        <f t="shared" si="38"/>
        <v>0</v>
      </c>
      <c r="X20" s="73">
        <f t="shared" si="39"/>
        <v>0</v>
      </c>
      <c r="Y20" s="73">
        <f t="shared" si="40"/>
        <v>0</v>
      </c>
      <c r="Z20" s="73">
        <f t="shared" si="41"/>
        <v>0</v>
      </c>
      <c r="AA20" s="74"/>
      <c r="AB20" s="177"/>
      <c r="AC20" s="177"/>
      <c r="AD20" s="177"/>
      <c r="AE20" s="177"/>
      <c r="AF20" s="177"/>
      <c r="AG20" s="177"/>
      <c r="AH20" s="177"/>
      <c r="AI20" s="177"/>
      <c r="AJ20" s="177"/>
      <c r="AK20" s="177"/>
      <c r="AL20" s="177"/>
      <c r="AM20" s="177"/>
      <c r="AN20" s="177"/>
      <c r="AO20" s="177"/>
      <c r="AP20" s="177"/>
      <c r="AQ20" s="177"/>
      <c r="AR20" s="177"/>
      <c r="AS20" s="177"/>
      <c r="AT20" s="177"/>
      <c r="AU20" s="71">
        <f t="shared" si="42"/>
        <v>499.8</v>
      </c>
      <c r="AV20" s="76">
        <f t="shared" si="43"/>
        <v>0</v>
      </c>
      <c r="AW20" s="76">
        <f t="shared" si="44"/>
        <v>0</v>
      </c>
      <c r="AX20" s="76">
        <f t="shared" si="45"/>
        <v>0</v>
      </c>
      <c r="AY20" s="76">
        <f t="shared" si="46"/>
        <v>0</v>
      </c>
      <c r="AZ20" s="76">
        <f t="shared" si="47"/>
        <v>0</v>
      </c>
      <c r="BA20" s="71">
        <f t="shared" si="48"/>
        <v>499.8</v>
      </c>
      <c r="BB20" s="71">
        <f t="shared" si="49"/>
        <v>0</v>
      </c>
      <c r="BC20" s="77">
        <f t="shared" si="50"/>
        <v>0</v>
      </c>
      <c r="BD20" s="77">
        <f t="shared" si="51"/>
        <v>0</v>
      </c>
      <c r="BE20" s="77">
        <f t="shared" si="52"/>
        <v>0</v>
      </c>
      <c r="BF20" s="77">
        <f t="shared" si="53"/>
        <v>0</v>
      </c>
      <c r="BG20" s="77">
        <f t="shared" si="54"/>
        <v>0</v>
      </c>
      <c r="BH20" s="77">
        <f t="shared" si="55"/>
        <v>0</v>
      </c>
      <c r="BI20" s="77">
        <f t="shared" si="56"/>
        <v>0</v>
      </c>
      <c r="BJ20" s="77">
        <f t="shared" si="57"/>
        <v>0</v>
      </c>
      <c r="BK20" s="77">
        <f t="shared" si="58"/>
        <v>0</v>
      </c>
      <c r="BL20" s="77">
        <f t="shared" si="59"/>
        <v>0</v>
      </c>
      <c r="BM20" s="77">
        <f t="shared" si="60"/>
        <v>0</v>
      </c>
      <c r="BN20" s="77">
        <f t="shared" si="61"/>
        <v>0</v>
      </c>
      <c r="BO20" s="77">
        <f t="shared" si="62"/>
        <v>0</v>
      </c>
      <c r="BP20" s="77">
        <f t="shared" si="63"/>
        <v>0</v>
      </c>
      <c r="BQ20" s="77">
        <f t="shared" si="64"/>
        <v>0</v>
      </c>
      <c r="BR20" s="77">
        <f t="shared" si="65"/>
        <v>0</v>
      </c>
      <c r="BS20" s="77">
        <f t="shared" si="66"/>
        <v>0</v>
      </c>
      <c r="BT20" s="77">
        <f t="shared" si="67"/>
        <v>0</v>
      </c>
      <c r="BU20" s="77">
        <f t="shared" si="68"/>
        <v>0</v>
      </c>
      <c r="BV20" s="77">
        <f t="shared" si="69"/>
        <v>0</v>
      </c>
      <c r="BW20" s="177"/>
      <c r="BX20" s="12" t="str">
        <f t="shared" si="70"/>
        <v/>
      </c>
      <c r="BY20" s="95">
        <f t="shared" si="71"/>
        <v>0</v>
      </c>
      <c r="BZ20" s="177">
        <f t="shared" si="72"/>
        <v>0</v>
      </c>
      <c r="CA20" s="177">
        <f t="shared" si="73"/>
        <v>0</v>
      </c>
      <c r="CB20" s="177">
        <f t="shared" si="74"/>
        <v>0</v>
      </c>
      <c r="CC20" s="177">
        <f t="shared" si="75"/>
        <v>0</v>
      </c>
      <c r="CD20" s="177">
        <f t="shared" si="76"/>
        <v>0</v>
      </c>
      <c r="CE20" s="177">
        <f t="shared" si="77"/>
        <v>0</v>
      </c>
      <c r="CF20" s="177">
        <f t="shared" si="78"/>
        <v>0</v>
      </c>
      <c r="CG20" s="9"/>
    </row>
    <row r="21" spans="1:85">
      <c r="A21" s="190" t="s">
        <v>157</v>
      </c>
      <c r="B21" s="186" t="s">
        <v>66</v>
      </c>
      <c r="C21" s="187" t="s">
        <v>160</v>
      </c>
      <c r="D21" s="188" t="s">
        <v>159</v>
      </c>
      <c r="E21" s="74">
        <v>499.8</v>
      </c>
      <c r="F21" s="189">
        <v>6.13</v>
      </c>
      <c r="G21" s="68">
        <f t="shared" si="27"/>
        <v>3063.7739999999999</v>
      </c>
      <c r="H21" s="69"/>
      <c r="I21" s="70">
        <f t="shared" si="28"/>
        <v>0</v>
      </c>
      <c r="J21" s="69"/>
      <c r="K21" s="70">
        <f t="shared" si="29"/>
        <v>0</v>
      </c>
      <c r="L21" s="69"/>
      <c r="M21" s="70">
        <f t="shared" si="30"/>
        <v>0</v>
      </c>
      <c r="N21" s="69"/>
      <c r="O21" s="70">
        <f t="shared" si="31"/>
        <v>0</v>
      </c>
      <c r="P21" s="69"/>
      <c r="Q21" s="70">
        <f t="shared" si="32"/>
        <v>0</v>
      </c>
      <c r="R21" s="71">
        <f t="shared" si="33"/>
        <v>499.8</v>
      </c>
      <c r="S21" s="70">
        <f t="shared" si="34"/>
        <v>3063.7739999999999</v>
      </c>
      <c r="T21" s="72">
        <f t="shared" si="35"/>
        <v>0</v>
      </c>
      <c r="U21" s="73">
        <f t="shared" si="36"/>
        <v>0</v>
      </c>
      <c r="V21" s="73">
        <f t="shared" si="37"/>
        <v>0</v>
      </c>
      <c r="W21" s="73">
        <f t="shared" si="38"/>
        <v>0</v>
      </c>
      <c r="X21" s="73">
        <f t="shared" si="39"/>
        <v>0</v>
      </c>
      <c r="Y21" s="73">
        <f t="shared" si="40"/>
        <v>0</v>
      </c>
      <c r="Z21" s="73">
        <f t="shared" si="41"/>
        <v>0</v>
      </c>
      <c r="AA21" s="74"/>
      <c r="AB21" s="177"/>
      <c r="AC21" s="177"/>
      <c r="AD21" s="177"/>
      <c r="AE21" s="177"/>
      <c r="AF21" s="177"/>
      <c r="AG21" s="177"/>
      <c r="AH21" s="177"/>
      <c r="AI21" s="177"/>
      <c r="AJ21" s="177"/>
      <c r="AK21" s="177"/>
      <c r="AL21" s="177"/>
      <c r="AM21" s="177"/>
      <c r="AN21" s="177"/>
      <c r="AO21" s="177"/>
      <c r="AP21" s="177"/>
      <c r="AQ21" s="177"/>
      <c r="AR21" s="177"/>
      <c r="AS21" s="177"/>
      <c r="AT21" s="177"/>
      <c r="AU21" s="71">
        <f t="shared" si="42"/>
        <v>499.8</v>
      </c>
      <c r="AV21" s="76">
        <f t="shared" si="43"/>
        <v>0</v>
      </c>
      <c r="AW21" s="76">
        <f t="shared" si="44"/>
        <v>0</v>
      </c>
      <c r="AX21" s="76">
        <f t="shared" si="45"/>
        <v>0</v>
      </c>
      <c r="AY21" s="76">
        <f t="shared" si="46"/>
        <v>0</v>
      </c>
      <c r="AZ21" s="76">
        <f t="shared" si="47"/>
        <v>0</v>
      </c>
      <c r="BA21" s="71">
        <f t="shared" si="48"/>
        <v>499.8</v>
      </c>
      <c r="BB21" s="71">
        <f t="shared" si="49"/>
        <v>0</v>
      </c>
      <c r="BC21" s="77">
        <f t="shared" si="50"/>
        <v>0</v>
      </c>
      <c r="BD21" s="77">
        <f t="shared" si="51"/>
        <v>0</v>
      </c>
      <c r="BE21" s="77">
        <f t="shared" si="52"/>
        <v>0</v>
      </c>
      <c r="BF21" s="77">
        <f t="shared" si="53"/>
        <v>0</v>
      </c>
      <c r="BG21" s="77">
        <f t="shared" si="54"/>
        <v>0</v>
      </c>
      <c r="BH21" s="77">
        <f t="shared" si="55"/>
        <v>0</v>
      </c>
      <c r="BI21" s="77">
        <f t="shared" si="56"/>
        <v>0</v>
      </c>
      <c r="BJ21" s="77">
        <f t="shared" si="57"/>
        <v>0</v>
      </c>
      <c r="BK21" s="77">
        <f t="shared" si="58"/>
        <v>0</v>
      </c>
      <c r="BL21" s="77">
        <f t="shared" si="59"/>
        <v>0</v>
      </c>
      <c r="BM21" s="77">
        <f t="shared" si="60"/>
        <v>0</v>
      </c>
      <c r="BN21" s="77">
        <f t="shared" si="61"/>
        <v>0</v>
      </c>
      <c r="BO21" s="77">
        <f t="shared" si="62"/>
        <v>0</v>
      </c>
      <c r="BP21" s="77">
        <f t="shared" si="63"/>
        <v>0</v>
      </c>
      <c r="BQ21" s="77">
        <f t="shared" si="64"/>
        <v>0</v>
      </c>
      <c r="BR21" s="77">
        <f t="shared" si="65"/>
        <v>0</v>
      </c>
      <c r="BS21" s="77">
        <f t="shared" si="66"/>
        <v>0</v>
      </c>
      <c r="BT21" s="77">
        <f t="shared" si="67"/>
        <v>0</v>
      </c>
      <c r="BU21" s="77">
        <f t="shared" si="68"/>
        <v>0</v>
      </c>
      <c r="BV21" s="77">
        <f t="shared" si="69"/>
        <v>0</v>
      </c>
      <c r="BW21" s="177"/>
      <c r="BX21" s="12" t="str">
        <f t="shared" si="70"/>
        <v/>
      </c>
      <c r="BY21" s="95">
        <f t="shared" si="71"/>
        <v>0</v>
      </c>
      <c r="BZ21" s="177">
        <f t="shared" si="72"/>
        <v>0</v>
      </c>
      <c r="CA21" s="177">
        <f t="shared" si="73"/>
        <v>0</v>
      </c>
      <c r="CB21" s="177">
        <f t="shared" si="74"/>
        <v>0</v>
      </c>
      <c r="CC21" s="177">
        <f t="shared" si="75"/>
        <v>0</v>
      </c>
      <c r="CD21" s="177">
        <f t="shared" si="76"/>
        <v>0</v>
      </c>
      <c r="CE21" s="177">
        <f t="shared" si="77"/>
        <v>0</v>
      </c>
      <c r="CF21" s="177">
        <f t="shared" si="78"/>
        <v>0</v>
      </c>
      <c r="CG21" s="9"/>
    </row>
    <row r="22" spans="1:85">
      <c r="A22" s="190" t="s">
        <v>161</v>
      </c>
      <c r="B22" s="186" t="s">
        <v>68</v>
      </c>
      <c r="C22" s="187" t="s">
        <v>162</v>
      </c>
      <c r="D22" s="188" t="s">
        <v>159</v>
      </c>
      <c r="E22" s="74">
        <v>499.8</v>
      </c>
      <c r="F22" s="189">
        <v>4.59</v>
      </c>
      <c r="G22" s="68">
        <f t="shared" si="27"/>
        <v>2294.0819999999999</v>
      </c>
      <c r="H22" s="69"/>
      <c r="I22" s="70">
        <f t="shared" si="28"/>
        <v>0</v>
      </c>
      <c r="J22" s="69"/>
      <c r="K22" s="70">
        <f t="shared" si="29"/>
        <v>0</v>
      </c>
      <c r="L22" s="69"/>
      <c r="M22" s="70">
        <f t="shared" si="30"/>
        <v>0</v>
      </c>
      <c r="N22" s="69"/>
      <c r="O22" s="70">
        <f t="shared" si="31"/>
        <v>0</v>
      </c>
      <c r="P22" s="69"/>
      <c r="Q22" s="70">
        <f t="shared" si="32"/>
        <v>0</v>
      </c>
      <c r="R22" s="71">
        <f t="shared" si="33"/>
        <v>499.8</v>
      </c>
      <c r="S22" s="70">
        <f t="shared" si="34"/>
        <v>2294.0819999999999</v>
      </c>
      <c r="T22" s="72">
        <f t="shared" si="35"/>
        <v>0</v>
      </c>
      <c r="U22" s="73">
        <f t="shared" si="36"/>
        <v>0</v>
      </c>
      <c r="V22" s="73">
        <f t="shared" si="37"/>
        <v>0</v>
      </c>
      <c r="W22" s="73">
        <f t="shared" si="38"/>
        <v>0</v>
      </c>
      <c r="X22" s="73">
        <f t="shared" si="39"/>
        <v>0</v>
      </c>
      <c r="Y22" s="73">
        <f t="shared" si="40"/>
        <v>0</v>
      </c>
      <c r="Z22" s="73">
        <f t="shared" si="41"/>
        <v>0</v>
      </c>
      <c r="AA22" s="74"/>
      <c r="AB22" s="177"/>
      <c r="AC22" s="177"/>
      <c r="AD22" s="177"/>
      <c r="AE22" s="177"/>
      <c r="AF22" s="177"/>
      <c r="AG22" s="177"/>
      <c r="AH22" s="177"/>
      <c r="AI22" s="177"/>
      <c r="AJ22" s="177"/>
      <c r="AK22" s="177"/>
      <c r="AL22" s="177"/>
      <c r="AM22" s="177"/>
      <c r="AN22" s="177"/>
      <c r="AO22" s="177"/>
      <c r="AP22" s="177"/>
      <c r="AQ22" s="177"/>
      <c r="AR22" s="177"/>
      <c r="AS22" s="177"/>
      <c r="AT22" s="177"/>
      <c r="AU22" s="71">
        <f t="shared" si="42"/>
        <v>499.8</v>
      </c>
      <c r="AV22" s="76">
        <f t="shared" si="43"/>
        <v>0</v>
      </c>
      <c r="AW22" s="76">
        <f t="shared" si="44"/>
        <v>0</v>
      </c>
      <c r="AX22" s="76">
        <f t="shared" si="45"/>
        <v>0</v>
      </c>
      <c r="AY22" s="76">
        <f t="shared" si="46"/>
        <v>0</v>
      </c>
      <c r="AZ22" s="76">
        <f t="shared" si="47"/>
        <v>0</v>
      </c>
      <c r="BA22" s="71">
        <f t="shared" si="48"/>
        <v>499.8</v>
      </c>
      <c r="BB22" s="71">
        <f t="shared" si="49"/>
        <v>0</v>
      </c>
      <c r="BC22" s="77">
        <f t="shared" si="50"/>
        <v>0</v>
      </c>
      <c r="BD22" s="77">
        <f t="shared" si="51"/>
        <v>0</v>
      </c>
      <c r="BE22" s="77">
        <f t="shared" si="52"/>
        <v>0</v>
      </c>
      <c r="BF22" s="77">
        <f t="shared" si="53"/>
        <v>0</v>
      </c>
      <c r="BG22" s="77">
        <f t="shared" si="54"/>
        <v>0</v>
      </c>
      <c r="BH22" s="77">
        <f t="shared" si="55"/>
        <v>0</v>
      </c>
      <c r="BI22" s="77">
        <f t="shared" si="56"/>
        <v>0</v>
      </c>
      <c r="BJ22" s="77">
        <f t="shared" si="57"/>
        <v>0</v>
      </c>
      <c r="BK22" s="77">
        <f t="shared" si="58"/>
        <v>0</v>
      </c>
      <c r="BL22" s="77">
        <f t="shared" si="59"/>
        <v>0</v>
      </c>
      <c r="BM22" s="77">
        <f t="shared" si="60"/>
        <v>0</v>
      </c>
      <c r="BN22" s="77">
        <f t="shared" si="61"/>
        <v>0</v>
      </c>
      <c r="BO22" s="77">
        <f t="shared" si="62"/>
        <v>0</v>
      </c>
      <c r="BP22" s="77">
        <f t="shared" si="63"/>
        <v>0</v>
      </c>
      <c r="BQ22" s="77">
        <f t="shared" si="64"/>
        <v>0</v>
      </c>
      <c r="BR22" s="77">
        <f t="shared" si="65"/>
        <v>0</v>
      </c>
      <c r="BS22" s="77">
        <f t="shared" si="66"/>
        <v>0</v>
      </c>
      <c r="BT22" s="77">
        <f t="shared" si="67"/>
        <v>0</v>
      </c>
      <c r="BU22" s="77">
        <f t="shared" si="68"/>
        <v>0</v>
      </c>
      <c r="BV22" s="77">
        <f t="shared" si="69"/>
        <v>0</v>
      </c>
      <c r="BW22" s="177"/>
      <c r="BX22" s="12" t="str">
        <f t="shared" si="70"/>
        <v/>
      </c>
      <c r="BY22" s="95">
        <f t="shared" si="71"/>
        <v>0</v>
      </c>
      <c r="BZ22" s="177">
        <f t="shared" si="72"/>
        <v>0</v>
      </c>
      <c r="CA22" s="177">
        <f t="shared" si="73"/>
        <v>0</v>
      </c>
      <c r="CB22" s="177">
        <f t="shared" si="74"/>
        <v>0</v>
      </c>
      <c r="CC22" s="177">
        <f t="shared" si="75"/>
        <v>0</v>
      </c>
      <c r="CD22" s="177">
        <f t="shared" si="76"/>
        <v>0</v>
      </c>
      <c r="CE22" s="177">
        <f t="shared" si="77"/>
        <v>0</v>
      </c>
      <c r="CF22" s="177">
        <f t="shared" si="78"/>
        <v>0</v>
      </c>
      <c r="CG22" s="9"/>
    </row>
    <row r="23" spans="1:85">
      <c r="A23" s="190" t="s">
        <v>157</v>
      </c>
      <c r="B23" s="186" t="s">
        <v>69</v>
      </c>
      <c r="C23" s="187" t="s">
        <v>163</v>
      </c>
      <c r="D23" s="188" t="s">
        <v>159</v>
      </c>
      <c r="E23" s="74">
        <v>499.8</v>
      </c>
      <c r="F23" s="189">
        <v>2.72</v>
      </c>
      <c r="G23" s="68">
        <f t="shared" si="27"/>
        <v>1359.4560000000001</v>
      </c>
      <c r="H23" s="69"/>
      <c r="I23" s="70">
        <f t="shared" si="28"/>
        <v>0</v>
      </c>
      <c r="J23" s="69"/>
      <c r="K23" s="70">
        <f t="shared" si="29"/>
        <v>0</v>
      </c>
      <c r="L23" s="69"/>
      <c r="M23" s="70">
        <f t="shared" si="30"/>
        <v>0</v>
      </c>
      <c r="N23" s="69"/>
      <c r="O23" s="70">
        <f t="shared" si="31"/>
        <v>0</v>
      </c>
      <c r="P23" s="69"/>
      <c r="Q23" s="70">
        <f t="shared" si="32"/>
        <v>0</v>
      </c>
      <c r="R23" s="71">
        <f t="shared" si="33"/>
        <v>499.8</v>
      </c>
      <c r="S23" s="70">
        <f t="shared" si="34"/>
        <v>1359.4560000000001</v>
      </c>
      <c r="T23" s="72">
        <f t="shared" si="35"/>
        <v>0</v>
      </c>
      <c r="U23" s="73">
        <f t="shared" si="36"/>
        <v>0</v>
      </c>
      <c r="V23" s="73">
        <f t="shared" si="37"/>
        <v>0</v>
      </c>
      <c r="W23" s="73">
        <f t="shared" si="38"/>
        <v>0</v>
      </c>
      <c r="X23" s="73">
        <f t="shared" si="39"/>
        <v>0</v>
      </c>
      <c r="Y23" s="73">
        <f t="shared" si="40"/>
        <v>0</v>
      </c>
      <c r="Z23" s="73">
        <f t="shared" si="41"/>
        <v>0</v>
      </c>
      <c r="AA23" s="74"/>
      <c r="AB23" s="177"/>
      <c r="AC23" s="177"/>
      <c r="AD23" s="177"/>
      <c r="AE23" s="177"/>
      <c r="AF23" s="177"/>
      <c r="AG23" s="177"/>
      <c r="AH23" s="177"/>
      <c r="AI23" s="177"/>
      <c r="AJ23" s="177"/>
      <c r="AK23" s="177"/>
      <c r="AL23" s="177"/>
      <c r="AM23" s="177"/>
      <c r="AN23" s="177"/>
      <c r="AO23" s="177"/>
      <c r="AP23" s="177"/>
      <c r="AQ23" s="177"/>
      <c r="AR23" s="177"/>
      <c r="AS23" s="177"/>
      <c r="AT23" s="177"/>
      <c r="AU23" s="71">
        <f t="shared" si="42"/>
        <v>499.8</v>
      </c>
      <c r="AV23" s="76">
        <f t="shared" si="43"/>
        <v>0</v>
      </c>
      <c r="AW23" s="76">
        <f t="shared" si="44"/>
        <v>0</v>
      </c>
      <c r="AX23" s="76">
        <f t="shared" si="45"/>
        <v>0</v>
      </c>
      <c r="AY23" s="76">
        <f t="shared" si="46"/>
        <v>0</v>
      </c>
      <c r="AZ23" s="76">
        <f t="shared" si="47"/>
        <v>0</v>
      </c>
      <c r="BA23" s="71">
        <f t="shared" si="48"/>
        <v>499.8</v>
      </c>
      <c r="BB23" s="71">
        <f t="shared" si="49"/>
        <v>0</v>
      </c>
      <c r="BC23" s="77">
        <f t="shared" si="50"/>
        <v>0</v>
      </c>
      <c r="BD23" s="77">
        <f t="shared" si="51"/>
        <v>0</v>
      </c>
      <c r="BE23" s="77">
        <f t="shared" si="52"/>
        <v>0</v>
      </c>
      <c r="BF23" s="77">
        <f t="shared" si="53"/>
        <v>0</v>
      </c>
      <c r="BG23" s="77">
        <f t="shared" si="54"/>
        <v>0</v>
      </c>
      <c r="BH23" s="77">
        <f t="shared" si="55"/>
        <v>0</v>
      </c>
      <c r="BI23" s="77">
        <f t="shared" si="56"/>
        <v>0</v>
      </c>
      <c r="BJ23" s="77">
        <f t="shared" si="57"/>
        <v>0</v>
      </c>
      <c r="BK23" s="77">
        <f t="shared" si="58"/>
        <v>0</v>
      </c>
      <c r="BL23" s="77">
        <f t="shared" si="59"/>
        <v>0</v>
      </c>
      <c r="BM23" s="77">
        <f t="shared" si="60"/>
        <v>0</v>
      </c>
      <c r="BN23" s="77">
        <f t="shared" si="61"/>
        <v>0</v>
      </c>
      <c r="BO23" s="77">
        <f t="shared" si="62"/>
        <v>0</v>
      </c>
      <c r="BP23" s="77">
        <f t="shared" si="63"/>
        <v>0</v>
      </c>
      <c r="BQ23" s="77">
        <f t="shared" si="64"/>
        <v>0</v>
      </c>
      <c r="BR23" s="77">
        <f t="shared" si="65"/>
        <v>0</v>
      </c>
      <c r="BS23" s="77">
        <f t="shared" si="66"/>
        <v>0</v>
      </c>
      <c r="BT23" s="77">
        <f t="shared" si="67"/>
        <v>0</v>
      </c>
      <c r="BU23" s="77">
        <f t="shared" si="68"/>
        <v>0</v>
      </c>
      <c r="BV23" s="77">
        <f t="shared" si="69"/>
        <v>0</v>
      </c>
      <c r="BW23" s="177"/>
      <c r="BX23" s="12" t="str">
        <f t="shared" si="70"/>
        <v/>
      </c>
      <c r="BY23" s="95">
        <f t="shared" si="71"/>
        <v>0</v>
      </c>
      <c r="BZ23" s="177">
        <f t="shared" si="72"/>
        <v>0</v>
      </c>
      <c r="CA23" s="177">
        <f t="shared" si="73"/>
        <v>0</v>
      </c>
      <c r="CB23" s="177">
        <f t="shared" si="74"/>
        <v>0</v>
      </c>
      <c r="CC23" s="177">
        <f t="shared" si="75"/>
        <v>0</v>
      </c>
      <c r="CD23" s="177">
        <f t="shared" si="76"/>
        <v>0</v>
      </c>
      <c r="CE23" s="177">
        <f t="shared" si="77"/>
        <v>0</v>
      </c>
      <c r="CF23" s="177">
        <f t="shared" si="78"/>
        <v>0</v>
      </c>
      <c r="CG23" s="9"/>
    </row>
    <row r="24" spans="1:85">
      <c r="A24" s="190" t="s">
        <v>157</v>
      </c>
      <c r="B24" s="186" t="s">
        <v>164</v>
      </c>
      <c r="C24" s="187" t="s">
        <v>165</v>
      </c>
      <c r="D24" s="188" t="s">
        <v>159</v>
      </c>
      <c r="E24" s="74">
        <v>499.8</v>
      </c>
      <c r="F24" s="189">
        <v>2.72</v>
      </c>
      <c r="G24" s="68">
        <f t="shared" si="27"/>
        <v>1359.4560000000001</v>
      </c>
      <c r="H24" s="69"/>
      <c r="I24" s="70">
        <f t="shared" si="28"/>
        <v>0</v>
      </c>
      <c r="J24" s="69"/>
      <c r="K24" s="70">
        <f t="shared" si="29"/>
        <v>0</v>
      </c>
      <c r="L24" s="69"/>
      <c r="M24" s="70">
        <f t="shared" si="30"/>
        <v>0</v>
      </c>
      <c r="N24" s="69"/>
      <c r="O24" s="70">
        <f t="shared" si="31"/>
        <v>0</v>
      </c>
      <c r="P24" s="69"/>
      <c r="Q24" s="70">
        <f t="shared" si="32"/>
        <v>0</v>
      </c>
      <c r="R24" s="71">
        <f t="shared" si="33"/>
        <v>499.8</v>
      </c>
      <c r="S24" s="70">
        <f t="shared" si="34"/>
        <v>1359.4560000000001</v>
      </c>
      <c r="T24" s="72">
        <f t="shared" si="35"/>
        <v>0</v>
      </c>
      <c r="U24" s="73">
        <f t="shared" si="36"/>
        <v>0</v>
      </c>
      <c r="V24" s="73">
        <f t="shared" si="37"/>
        <v>0</v>
      </c>
      <c r="W24" s="73">
        <f t="shared" si="38"/>
        <v>0</v>
      </c>
      <c r="X24" s="73">
        <f t="shared" si="39"/>
        <v>0</v>
      </c>
      <c r="Y24" s="73">
        <f t="shared" si="40"/>
        <v>0</v>
      </c>
      <c r="Z24" s="73">
        <f t="shared" si="41"/>
        <v>0</v>
      </c>
      <c r="AA24" s="74"/>
      <c r="AB24" s="177"/>
      <c r="AC24" s="177"/>
      <c r="AD24" s="177"/>
      <c r="AE24" s="177"/>
      <c r="AF24" s="177"/>
      <c r="AG24" s="177"/>
      <c r="AH24" s="177"/>
      <c r="AI24" s="177"/>
      <c r="AJ24" s="177"/>
      <c r="AK24" s="177"/>
      <c r="AL24" s="177"/>
      <c r="AM24" s="177"/>
      <c r="AN24" s="177"/>
      <c r="AO24" s="177"/>
      <c r="AP24" s="177"/>
      <c r="AQ24" s="177"/>
      <c r="AR24" s="177"/>
      <c r="AS24" s="177"/>
      <c r="AT24" s="177"/>
      <c r="AU24" s="71">
        <f t="shared" si="42"/>
        <v>499.8</v>
      </c>
      <c r="AV24" s="76">
        <f t="shared" si="43"/>
        <v>0</v>
      </c>
      <c r="AW24" s="76">
        <f t="shared" si="44"/>
        <v>0</v>
      </c>
      <c r="AX24" s="76">
        <f t="shared" si="45"/>
        <v>0</v>
      </c>
      <c r="AY24" s="76">
        <f t="shared" si="46"/>
        <v>0</v>
      </c>
      <c r="AZ24" s="76">
        <f t="shared" si="47"/>
        <v>0</v>
      </c>
      <c r="BA24" s="71">
        <f t="shared" si="48"/>
        <v>499.8</v>
      </c>
      <c r="BB24" s="71">
        <f t="shared" si="49"/>
        <v>0</v>
      </c>
      <c r="BC24" s="77">
        <f t="shared" si="50"/>
        <v>0</v>
      </c>
      <c r="BD24" s="77">
        <f t="shared" si="51"/>
        <v>0</v>
      </c>
      <c r="BE24" s="77">
        <f t="shared" si="52"/>
        <v>0</v>
      </c>
      <c r="BF24" s="77">
        <f t="shared" si="53"/>
        <v>0</v>
      </c>
      <c r="BG24" s="77">
        <f t="shared" si="54"/>
        <v>0</v>
      </c>
      <c r="BH24" s="77">
        <f t="shared" si="55"/>
        <v>0</v>
      </c>
      <c r="BI24" s="77">
        <f t="shared" si="56"/>
        <v>0</v>
      </c>
      <c r="BJ24" s="77">
        <f t="shared" si="57"/>
        <v>0</v>
      </c>
      <c r="BK24" s="77">
        <f t="shared" si="58"/>
        <v>0</v>
      </c>
      <c r="BL24" s="77">
        <f t="shared" si="59"/>
        <v>0</v>
      </c>
      <c r="BM24" s="77">
        <f t="shared" si="60"/>
        <v>0</v>
      </c>
      <c r="BN24" s="77">
        <f t="shared" si="61"/>
        <v>0</v>
      </c>
      <c r="BO24" s="77">
        <f t="shared" si="62"/>
        <v>0</v>
      </c>
      <c r="BP24" s="77">
        <f t="shared" si="63"/>
        <v>0</v>
      </c>
      <c r="BQ24" s="77">
        <f t="shared" si="64"/>
        <v>0</v>
      </c>
      <c r="BR24" s="77">
        <f t="shared" si="65"/>
        <v>0</v>
      </c>
      <c r="BS24" s="77">
        <f t="shared" si="66"/>
        <v>0</v>
      </c>
      <c r="BT24" s="77">
        <f t="shared" si="67"/>
        <v>0</v>
      </c>
      <c r="BU24" s="77">
        <f t="shared" si="68"/>
        <v>0</v>
      </c>
      <c r="BV24" s="77">
        <f t="shared" si="69"/>
        <v>0</v>
      </c>
      <c r="BW24" s="177"/>
      <c r="BX24" s="12" t="str">
        <f t="shared" si="70"/>
        <v/>
      </c>
      <c r="BY24" s="95">
        <f t="shared" si="71"/>
        <v>0</v>
      </c>
      <c r="BZ24" s="177">
        <f t="shared" si="72"/>
        <v>0</v>
      </c>
      <c r="CA24" s="177">
        <f t="shared" si="73"/>
        <v>0</v>
      </c>
      <c r="CB24" s="177">
        <f t="shared" si="74"/>
        <v>0</v>
      </c>
      <c r="CC24" s="177">
        <f t="shared" si="75"/>
        <v>0</v>
      </c>
      <c r="CD24" s="177">
        <f t="shared" si="76"/>
        <v>0</v>
      </c>
      <c r="CE24" s="177">
        <f t="shared" si="77"/>
        <v>0</v>
      </c>
      <c r="CF24" s="177">
        <f t="shared" si="78"/>
        <v>0</v>
      </c>
      <c r="CG24" s="9"/>
    </row>
    <row r="25" spans="1:85">
      <c r="A25" s="190" t="s">
        <v>157</v>
      </c>
      <c r="B25" s="186" t="s">
        <v>166</v>
      </c>
      <c r="C25" s="187" t="s">
        <v>167</v>
      </c>
      <c r="D25" s="188" t="s">
        <v>159</v>
      </c>
      <c r="E25" s="74">
        <v>499.8</v>
      </c>
      <c r="F25" s="189">
        <v>6.12</v>
      </c>
      <c r="G25" s="68">
        <f t="shared" si="27"/>
        <v>3058.7760000000003</v>
      </c>
      <c r="H25" s="69"/>
      <c r="I25" s="70">
        <f t="shared" si="28"/>
        <v>0</v>
      </c>
      <c r="J25" s="69"/>
      <c r="K25" s="70">
        <f t="shared" si="29"/>
        <v>0</v>
      </c>
      <c r="L25" s="69"/>
      <c r="M25" s="70">
        <f t="shared" si="30"/>
        <v>0</v>
      </c>
      <c r="N25" s="69"/>
      <c r="O25" s="70">
        <f t="shared" si="31"/>
        <v>0</v>
      </c>
      <c r="P25" s="69"/>
      <c r="Q25" s="70">
        <f t="shared" si="32"/>
        <v>0</v>
      </c>
      <c r="R25" s="71">
        <f t="shared" si="33"/>
        <v>499.8</v>
      </c>
      <c r="S25" s="70">
        <f t="shared" si="34"/>
        <v>3058.7760000000003</v>
      </c>
      <c r="T25" s="72">
        <f t="shared" si="35"/>
        <v>0</v>
      </c>
      <c r="U25" s="73">
        <f t="shared" si="36"/>
        <v>0</v>
      </c>
      <c r="V25" s="73">
        <f t="shared" si="37"/>
        <v>0</v>
      </c>
      <c r="W25" s="73">
        <f t="shared" si="38"/>
        <v>0</v>
      </c>
      <c r="X25" s="73">
        <f t="shared" si="39"/>
        <v>0</v>
      </c>
      <c r="Y25" s="73">
        <f t="shared" si="40"/>
        <v>0</v>
      </c>
      <c r="Z25" s="73">
        <f t="shared" si="41"/>
        <v>0</v>
      </c>
      <c r="AA25" s="74"/>
      <c r="AB25" s="177"/>
      <c r="AC25" s="177"/>
      <c r="AD25" s="177"/>
      <c r="AE25" s="177"/>
      <c r="AF25" s="177"/>
      <c r="AG25" s="177"/>
      <c r="AH25" s="177"/>
      <c r="AI25" s="177"/>
      <c r="AJ25" s="177"/>
      <c r="AK25" s="177"/>
      <c r="AL25" s="177"/>
      <c r="AM25" s="177"/>
      <c r="AN25" s="177"/>
      <c r="AO25" s="177"/>
      <c r="AP25" s="177"/>
      <c r="AQ25" s="177"/>
      <c r="AR25" s="177"/>
      <c r="AS25" s="177"/>
      <c r="AT25" s="177"/>
      <c r="AU25" s="71">
        <f t="shared" si="42"/>
        <v>499.8</v>
      </c>
      <c r="AV25" s="76">
        <f t="shared" si="43"/>
        <v>0</v>
      </c>
      <c r="AW25" s="76">
        <f t="shared" si="44"/>
        <v>0</v>
      </c>
      <c r="AX25" s="76">
        <f t="shared" si="45"/>
        <v>0</v>
      </c>
      <c r="AY25" s="76">
        <f t="shared" si="46"/>
        <v>0</v>
      </c>
      <c r="AZ25" s="76">
        <f t="shared" si="47"/>
        <v>0</v>
      </c>
      <c r="BA25" s="71">
        <f t="shared" si="48"/>
        <v>499.8</v>
      </c>
      <c r="BB25" s="71">
        <f t="shared" si="49"/>
        <v>0</v>
      </c>
      <c r="BC25" s="77">
        <f t="shared" si="50"/>
        <v>0</v>
      </c>
      <c r="BD25" s="77">
        <f t="shared" si="51"/>
        <v>0</v>
      </c>
      <c r="BE25" s="77">
        <f t="shared" si="52"/>
        <v>0</v>
      </c>
      <c r="BF25" s="77">
        <f t="shared" si="53"/>
        <v>0</v>
      </c>
      <c r="BG25" s="77">
        <f t="shared" si="54"/>
        <v>0</v>
      </c>
      <c r="BH25" s="77">
        <f t="shared" si="55"/>
        <v>0</v>
      </c>
      <c r="BI25" s="77">
        <f t="shared" si="56"/>
        <v>0</v>
      </c>
      <c r="BJ25" s="77">
        <f t="shared" si="57"/>
        <v>0</v>
      </c>
      <c r="BK25" s="77">
        <f t="shared" si="58"/>
        <v>0</v>
      </c>
      <c r="BL25" s="77">
        <f t="shared" si="59"/>
        <v>0</v>
      </c>
      <c r="BM25" s="77">
        <f t="shared" si="60"/>
        <v>0</v>
      </c>
      <c r="BN25" s="77">
        <f t="shared" si="61"/>
        <v>0</v>
      </c>
      <c r="BO25" s="77">
        <f t="shared" si="62"/>
        <v>0</v>
      </c>
      <c r="BP25" s="77">
        <f t="shared" si="63"/>
        <v>0</v>
      </c>
      <c r="BQ25" s="77">
        <f t="shared" si="64"/>
        <v>0</v>
      </c>
      <c r="BR25" s="77">
        <f t="shared" si="65"/>
        <v>0</v>
      </c>
      <c r="BS25" s="77">
        <f t="shared" si="66"/>
        <v>0</v>
      </c>
      <c r="BT25" s="77">
        <f t="shared" si="67"/>
        <v>0</v>
      </c>
      <c r="BU25" s="77">
        <f t="shared" si="68"/>
        <v>0</v>
      </c>
      <c r="BV25" s="77">
        <f t="shared" si="69"/>
        <v>0</v>
      </c>
      <c r="BW25" s="177"/>
      <c r="BX25" s="12" t="str">
        <f t="shared" si="70"/>
        <v/>
      </c>
      <c r="BY25" s="95">
        <f t="shared" si="71"/>
        <v>0</v>
      </c>
      <c r="BZ25" s="177">
        <f t="shared" si="72"/>
        <v>0</v>
      </c>
      <c r="CA25" s="177">
        <f t="shared" si="73"/>
        <v>0</v>
      </c>
      <c r="CB25" s="177">
        <f t="shared" si="74"/>
        <v>0</v>
      </c>
      <c r="CC25" s="177">
        <f t="shared" si="75"/>
        <v>0</v>
      </c>
      <c r="CD25" s="177">
        <f t="shared" si="76"/>
        <v>0</v>
      </c>
      <c r="CE25" s="177">
        <f t="shared" si="77"/>
        <v>0</v>
      </c>
      <c r="CF25" s="177">
        <f t="shared" si="78"/>
        <v>0</v>
      </c>
      <c r="CG25" s="9"/>
    </row>
    <row r="26" spans="1:85">
      <c r="A26" s="190" t="s">
        <v>157</v>
      </c>
      <c r="B26" s="186" t="s">
        <v>168</v>
      </c>
      <c r="C26" s="187" t="s">
        <v>169</v>
      </c>
      <c r="D26" s="188" t="s">
        <v>159</v>
      </c>
      <c r="E26" s="74">
        <v>499.8</v>
      </c>
      <c r="F26" s="189">
        <v>3.82</v>
      </c>
      <c r="G26" s="68">
        <f t="shared" si="27"/>
        <v>1909.2359999999999</v>
      </c>
      <c r="H26" s="69"/>
      <c r="I26" s="70">
        <f t="shared" si="28"/>
        <v>0</v>
      </c>
      <c r="J26" s="69"/>
      <c r="K26" s="70">
        <f t="shared" si="29"/>
        <v>0</v>
      </c>
      <c r="L26" s="69"/>
      <c r="M26" s="70">
        <f t="shared" si="30"/>
        <v>0</v>
      </c>
      <c r="N26" s="69"/>
      <c r="O26" s="70">
        <f t="shared" si="31"/>
        <v>0</v>
      </c>
      <c r="P26" s="69"/>
      <c r="Q26" s="70">
        <f t="shared" si="32"/>
        <v>0</v>
      </c>
      <c r="R26" s="71">
        <f t="shared" si="33"/>
        <v>499.8</v>
      </c>
      <c r="S26" s="70">
        <f t="shared" si="34"/>
        <v>1909.2359999999999</v>
      </c>
      <c r="T26" s="72">
        <f t="shared" si="35"/>
        <v>0</v>
      </c>
      <c r="U26" s="73">
        <f t="shared" si="36"/>
        <v>0</v>
      </c>
      <c r="V26" s="73">
        <f t="shared" si="37"/>
        <v>0</v>
      </c>
      <c r="W26" s="73">
        <f t="shared" si="38"/>
        <v>0</v>
      </c>
      <c r="X26" s="73">
        <f t="shared" si="39"/>
        <v>0</v>
      </c>
      <c r="Y26" s="73">
        <f t="shared" si="40"/>
        <v>0</v>
      </c>
      <c r="Z26" s="73">
        <f t="shared" si="41"/>
        <v>0</v>
      </c>
      <c r="AA26" s="74"/>
      <c r="AB26" s="177"/>
      <c r="AC26" s="177"/>
      <c r="AD26" s="177"/>
      <c r="AE26" s="177"/>
      <c r="AF26" s="177"/>
      <c r="AG26" s="177"/>
      <c r="AH26" s="177"/>
      <c r="AI26" s="177"/>
      <c r="AJ26" s="177"/>
      <c r="AK26" s="177"/>
      <c r="AL26" s="177"/>
      <c r="AM26" s="177"/>
      <c r="AN26" s="177"/>
      <c r="AO26" s="177"/>
      <c r="AP26" s="177"/>
      <c r="AQ26" s="177"/>
      <c r="AR26" s="177"/>
      <c r="AS26" s="177"/>
      <c r="AT26" s="177"/>
      <c r="AU26" s="71">
        <f t="shared" si="42"/>
        <v>499.8</v>
      </c>
      <c r="AV26" s="76">
        <f t="shared" si="43"/>
        <v>0</v>
      </c>
      <c r="AW26" s="76">
        <f t="shared" si="44"/>
        <v>0</v>
      </c>
      <c r="AX26" s="76">
        <f t="shared" si="45"/>
        <v>0</v>
      </c>
      <c r="AY26" s="76">
        <f t="shared" si="46"/>
        <v>0</v>
      </c>
      <c r="AZ26" s="76">
        <f t="shared" si="47"/>
        <v>0</v>
      </c>
      <c r="BA26" s="71">
        <f t="shared" si="48"/>
        <v>499.8</v>
      </c>
      <c r="BB26" s="71">
        <f t="shared" si="49"/>
        <v>0</v>
      </c>
      <c r="BC26" s="77">
        <f t="shared" si="50"/>
        <v>0</v>
      </c>
      <c r="BD26" s="77">
        <f t="shared" si="51"/>
        <v>0</v>
      </c>
      <c r="BE26" s="77">
        <f t="shared" si="52"/>
        <v>0</v>
      </c>
      <c r="BF26" s="77">
        <f t="shared" si="53"/>
        <v>0</v>
      </c>
      <c r="BG26" s="77">
        <f t="shared" si="54"/>
        <v>0</v>
      </c>
      <c r="BH26" s="77">
        <f t="shared" si="55"/>
        <v>0</v>
      </c>
      <c r="BI26" s="77">
        <f t="shared" si="56"/>
        <v>0</v>
      </c>
      <c r="BJ26" s="77">
        <f t="shared" si="57"/>
        <v>0</v>
      </c>
      <c r="BK26" s="77">
        <f t="shared" si="58"/>
        <v>0</v>
      </c>
      <c r="BL26" s="77">
        <f t="shared" si="59"/>
        <v>0</v>
      </c>
      <c r="BM26" s="77">
        <f t="shared" si="60"/>
        <v>0</v>
      </c>
      <c r="BN26" s="77">
        <f t="shared" si="61"/>
        <v>0</v>
      </c>
      <c r="BO26" s="77">
        <f t="shared" si="62"/>
        <v>0</v>
      </c>
      <c r="BP26" s="77">
        <f t="shared" si="63"/>
        <v>0</v>
      </c>
      <c r="BQ26" s="77">
        <f t="shared" si="64"/>
        <v>0</v>
      </c>
      <c r="BR26" s="77">
        <f t="shared" si="65"/>
        <v>0</v>
      </c>
      <c r="BS26" s="77">
        <f t="shared" si="66"/>
        <v>0</v>
      </c>
      <c r="BT26" s="77">
        <f t="shared" si="67"/>
        <v>0</v>
      </c>
      <c r="BU26" s="77">
        <f t="shared" si="68"/>
        <v>0</v>
      </c>
      <c r="BV26" s="77">
        <f t="shared" si="69"/>
        <v>0</v>
      </c>
      <c r="BW26" s="177"/>
      <c r="BX26" s="12" t="str">
        <f t="shared" si="70"/>
        <v/>
      </c>
      <c r="BY26" s="95">
        <f t="shared" si="71"/>
        <v>0</v>
      </c>
      <c r="BZ26" s="177">
        <f t="shared" si="72"/>
        <v>0</v>
      </c>
      <c r="CA26" s="177">
        <f t="shared" si="73"/>
        <v>0</v>
      </c>
      <c r="CB26" s="177">
        <f t="shared" si="74"/>
        <v>0</v>
      </c>
      <c r="CC26" s="177">
        <f t="shared" si="75"/>
        <v>0</v>
      </c>
      <c r="CD26" s="177">
        <f t="shared" si="76"/>
        <v>0</v>
      </c>
      <c r="CE26" s="177">
        <f t="shared" si="77"/>
        <v>0</v>
      </c>
      <c r="CF26" s="177">
        <f t="shared" si="78"/>
        <v>0</v>
      </c>
      <c r="CG26" s="9"/>
    </row>
    <row r="27" spans="1:85">
      <c r="A27" s="58"/>
      <c r="B27" s="59" t="s">
        <v>70</v>
      </c>
      <c r="C27" s="60" t="s">
        <v>63</v>
      </c>
      <c r="D27" s="61"/>
      <c r="E27" s="61"/>
      <c r="F27" s="61"/>
      <c r="G27" s="62">
        <f>SUM(G28:G38)</f>
        <v>76157.129199999996</v>
      </c>
      <c r="H27" s="63"/>
      <c r="I27" s="64">
        <f t="shared" si="28"/>
        <v>0</v>
      </c>
      <c r="J27" s="63"/>
      <c r="K27" s="64">
        <f t="shared" si="29"/>
        <v>0</v>
      </c>
      <c r="L27" s="63"/>
      <c r="M27" s="64">
        <f t="shared" si="30"/>
        <v>0</v>
      </c>
      <c r="N27" s="63"/>
      <c r="O27" s="64">
        <f t="shared" si="31"/>
        <v>0</v>
      </c>
      <c r="P27" s="63"/>
      <c r="Q27" s="64">
        <f t="shared" si="32"/>
        <v>0</v>
      </c>
      <c r="R27" s="176">
        <f t="shared" si="33"/>
        <v>0</v>
      </c>
      <c r="S27" s="62">
        <f>SUM(S28:S38)</f>
        <v>76157.129199999996</v>
      </c>
      <c r="T27" s="62"/>
      <c r="U27" s="62"/>
      <c r="V27" s="62"/>
      <c r="W27" s="62"/>
      <c r="X27" s="62"/>
      <c r="Y27" s="62"/>
      <c r="Z27" s="165">
        <f>IF(C27&lt;&gt;"",SUM(BC27:BV27)/S27,"")</f>
        <v>0</v>
      </c>
      <c r="AA27" s="63"/>
      <c r="AB27" s="63"/>
      <c r="AC27" s="63"/>
      <c r="AD27" s="63"/>
      <c r="AE27" s="63"/>
      <c r="AF27" s="63"/>
      <c r="AG27" s="63"/>
      <c r="AH27" s="63"/>
      <c r="AI27" s="63"/>
      <c r="AJ27" s="63"/>
      <c r="AK27" s="63"/>
      <c r="AL27" s="63"/>
      <c r="AM27" s="63"/>
      <c r="AN27" s="63"/>
      <c r="AO27" s="63"/>
      <c r="AP27" s="63"/>
      <c r="AQ27" s="63"/>
      <c r="AR27" s="63"/>
      <c r="AS27" s="63"/>
      <c r="AT27" s="63"/>
      <c r="AU27" s="67" t="str">
        <f t="shared" si="42"/>
        <v/>
      </c>
      <c r="AV27" s="63">
        <f t="shared" si="43"/>
        <v>0</v>
      </c>
      <c r="AW27" s="63">
        <f t="shared" si="44"/>
        <v>0</v>
      </c>
      <c r="AX27" s="63">
        <f t="shared" si="45"/>
        <v>0</v>
      </c>
      <c r="AY27" s="63">
        <f t="shared" si="46"/>
        <v>0</v>
      </c>
      <c r="AZ27" s="63">
        <f t="shared" si="47"/>
        <v>0</v>
      </c>
      <c r="BA27" s="67">
        <f t="shared" si="48"/>
        <v>0</v>
      </c>
      <c r="BB27" s="67">
        <f t="shared" si="49"/>
        <v>0</v>
      </c>
      <c r="BC27" s="62">
        <f>SUM(BC28:BC38)</f>
        <v>0</v>
      </c>
      <c r="BD27" s="62">
        <f t="shared" ref="BD27:BV27" si="80">SUM(BD28:BD38)</f>
        <v>0</v>
      </c>
      <c r="BE27" s="62">
        <f t="shared" si="80"/>
        <v>0</v>
      </c>
      <c r="BF27" s="62">
        <f t="shared" si="80"/>
        <v>0</v>
      </c>
      <c r="BG27" s="62">
        <f t="shared" si="80"/>
        <v>0</v>
      </c>
      <c r="BH27" s="62">
        <f t="shared" si="80"/>
        <v>0</v>
      </c>
      <c r="BI27" s="62">
        <f t="shared" si="80"/>
        <v>0</v>
      </c>
      <c r="BJ27" s="62">
        <f t="shared" si="80"/>
        <v>0</v>
      </c>
      <c r="BK27" s="62">
        <f t="shared" si="80"/>
        <v>0</v>
      </c>
      <c r="BL27" s="62">
        <f t="shared" si="80"/>
        <v>0</v>
      </c>
      <c r="BM27" s="62">
        <f t="shared" si="80"/>
        <v>0</v>
      </c>
      <c r="BN27" s="62">
        <f t="shared" si="80"/>
        <v>0</v>
      </c>
      <c r="BO27" s="62">
        <f t="shared" si="80"/>
        <v>0</v>
      </c>
      <c r="BP27" s="62">
        <f t="shared" si="80"/>
        <v>0</v>
      </c>
      <c r="BQ27" s="62">
        <f t="shared" si="80"/>
        <v>0</v>
      </c>
      <c r="BR27" s="62">
        <f t="shared" si="80"/>
        <v>0</v>
      </c>
      <c r="BS27" s="62">
        <f t="shared" si="80"/>
        <v>0</v>
      </c>
      <c r="BT27" s="62">
        <f t="shared" si="80"/>
        <v>0</v>
      </c>
      <c r="BU27" s="62">
        <f t="shared" si="80"/>
        <v>0</v>
      </c>
      <c r="BV27" s="62">
        <f t="shared" si="80"/>
        <v>0</v>
      </c>
      <c r="BW27" s="63"/>
      <c r="BX27" t="str">
        <f t="shared" si="70"/>
        <v/>
      </c>
      <c r="BY27" s="94">
        <f t="shared" si="71"/>
        <v>0</v>
      </c>
      <c r="BZ27" s="94">
        <f t="shared" si="72"/>
        <v>0</v>
      </c>
      <c r="CA27" s="94">
        <f t="shared" si="73"/>
        <v>0</v>
      </c>
      <c r="CB27" s="94">
        <f t="shared" si="74"/>
        <v>0</v>
      </c>
      <c r="CC27" s="94">
        <f t="shared" si="75"/>
        <v>0</v>
      </c>
      <c r="CD27" s="94">
        <f t="shared" si="76"/>
        <v>0</v>
      </c>
      <c r="CE27" s="94">
        <f t="shared" si="77"/>
        <v>0</v>
      </c>
      <c r="CF27" s="94">
        <f t="shared" si="78"/>
        <v>0</v>
      </c>
      <c r="CG27" s="9"/>
    </row>
    <row r="28" spans="1:85">
      <c r="A28" s="190" t="s">
        <v>170</v>
      </c>
      <c r="B28" s="186" t="s">
        <v>171</v>
      </c>
      <c r="C28" s="187" t="s">
        <v>172</v>
      </c>
      <c r="D28" s="188" t="s">
        <v>65</v>
      </c>
      <c r="E28" s="74">
        <v>2</v>
      </c>
      <c r="F28" s="189">
        <v>284.75</v>
      </c>
      <c r="G28" s="68">
        <f t="shared" si="27"/>
        <v>569.5</v>
      </c>
      <c r="H28" s="69"/>
      <c r="I28" s="70">
        <f t="shared" si="28"/>
        <v>0</v>
      </c>
      <c r="J28" s="69"/>
      <c r="K28" s="70">
        <f t="shared" si="29"/>
        <v>0</v>
      </c>
      <c r="L28" s="69"/>
      <c r="M28" s="70">
        <f t="shared" si="30"/>
        <v>0</v>
      </c>
      <c r="N28" s="69"/>
      <c r="O28" s="70">
        <f t="shared" si="31"/>
        <v>0</v>
      </c>
      <c r="P28" s="69"/>
      <c r="Q28" s="70">
        <f t="shared" si="32"/>
        <v>0</v>
      </c>
      <c r="R28" s="71">
        <f t="shared" si="33"/>
        <v>2</v>
      </c>
      <c r="S28" s="70">
        <f t="shared" si="34"/>
        <v>569.5</v>
      </c>
      <c r="T28" s="72">
        <f t="shared" si="35"/>
        <v>0</v>
      </c>
      <c r="U28" s="73">
        <f t="shared" si="36"/>
        <v>0</v>
      </c>
      <c r="V28" s="73">
        <f t="shared" si="37"/>
        <v>0</v>
      </c>
      <c r="W28" s="73">
        <f t="shared" si="38"/>
        <v>0</v>
      </c>
      <c r="X28" s="73">
        <f t="shared" si="39"/>
        <v>0</v>
      </c>
      <c r="Y28" s="73">
        <f t="shared" si="40"/>
        <v>0</v>
      </c>
      <c r="Z28" s="73">
        <f t="shared" si="41"/>
        <v>0</v>
      </c>
      <c r="AA28" s="74"/>
      <c r="AB28" s="177"/>
      <c r="AC28" s="177"/>
      <c r="AD28" s="177"/>
      <c r="AE28" s="177"/>
      <c r="AF28" s="177"/>
      <c r="AG28" s="177"/>
      <c r="AH28" s="177"/>
      <c r="AI28" s="177"/>
      <c r="AJ28" s="177"/>
      <c r="AK28" s="177"/>
      <c r="AL28" s="177"/>
      <c r="AM28" s="177"/>
      <c r="AN28" s="177"/>
      <c r="AO28" s="177"/>
      <c r="AP28" s="177"/>
      <c r="AQ28" s="177"/>
      <c r="AR28" s="177"/>
      <c r="AS28" s="177"/>
      <c r="AT28" s="177"/>
      <c r="AU28" s="71">
        <f t="shared" si="42"/>
        <v>2</v>
      </c>
      <c r="AV28" s="76">
        <f t="shared" si="43"/>
        <v>0</v>
      </c>
      <c r="AW28" s="76">
        <f t="shared" si="44"/>
        <v>0</v>
      </c>
      <c r="AX28" s="76">
        <f t="shared" si="45"/>
        <v>0</v>
      </c>
      <c r="AY28" s="76">
        <f t="shared" si="46"/>
        <v>0</v>
      </c>
      <c r="AZ28" s="76">
        <f t="shared" si="47"/>
        <v>0</v>
      </c>
      <c r="BA28" s="71">
        <f t="shared" si="48"/>
        <v>2</v>
      </c>
      <c r="BB28" s="71">
        <f t="shared" si="49"/>
        <v>0</v>
      </c>
      <c r="BC28" s="77">
        <f t="shared" si="50"/>
        <v>0</v>
      </c>
      <c r="BD28" s="77">
        <f t="shared" si="51"/>
        <v>0</v>
      </c>
      <c r="BE28" s="77">
        <f t="shared" si="52"/>
        <v>0</v>
      </c>
      <c r="BF28" s="77">
        <f t="shared" si="53"/>
        <v>0</v>
      </c>
      <c r="BG28" s="77">
        <f t="shared" si="54"/>
        <v>0</v>
      </c>
      <c r="BH28" s="77">
        <f t="shared" si="55"/>
        <v>0</v>
      </c>
      <c r="BI28" s="77">
        <f t="shared" si="56"/>
        <v>0</v>
      </c>
      <c r="BJ28" s="77">
        <f t="shared" si="57"/>
        <v>0</v>
      </c>
      <c r="BK28" s="77">
        <f t="shared" si="58"/>
        <v>0</v>
      </c>
      <c r="BL28" s="77">
        <f t="shared" si="59"/>
        <v>0</v>
      </c>
      <c r="BM28" s="77">
        <f t="shared" si="60"/>
        <v>0</v>
      </c>
      <c r="BN28" s="77">
        <f t="shared" si="61"/>
        <v>0</v>
      </c>
      <c r="BO28" s="77">
        <f t="shared" si="62"/>
        <v>0</v>
      </c>
      <c r="BP28" s="77">
        <f t="shared" si="63"/>
        <v>0</v>
      </c>
      <c r="BQ28" s="77">
        <f t="shared" si="64"/>
        <v>0</v>
      </c>
      <c r="BR28" s="77">
        <f t="shared" si="65"/>
        <v>0</v>
      </c>
      <c r="BS28" s="77">
        <f t="shared" si="66"/>
        <v>0</v>
      </c>
      <c r="BT28" s="77">
        <f t="shared" si="67"/>
        <v>0</v>
      </c>
      <c r="BU28" s="77">
        <f t="shared" si="68"/>
        <v>0</v>
      </c>
      <c r="BV28" s="77">
        <f t="shared" si="69"/>
        <v>0</v>
      </c>
      <c r="BW28" s="177"/>
      <c r="BX28" s="12" t="str">
        <f t="shared" si="70"/>
        <v/>
      </c>
      <c r="BY28" s="95">
        <f t="shared" si="71"/>
        <v>0</v>
      </c>
      <c r="BZ28" s="177">
        <f t="shared" si="72"/>
        <v>0</v>
      </c>
      <c r="CA28" s="177">
        <f t="shared" si="73"/>
        <v>0</v>
      </c>
      <c r="CB28" s="177">
        <f t="shared" si="74"/>
        <v>0</v>
      </c>
      <c r="CC28" s="177">
        <f t="shared" si="75"/>
        <v>0</v>
      </c>
      <c r="CD28" s="177">
        <f t="shared" si="76"/>
        <v>0</v>
      </c>
      <c r="CE28" s="177">
        <f t="shared" si="77"/>
        <v>0</v>
      </c>
      <c r="CF28" s="177">
        <f t="shared" si="78"/>
        <v>0</v>
      </c>
      <c r="CG28" s="9"/>
    </row>
    <row r="29" spans="1:85" ht="18.75" customHeight="1">
      <c r="A29" s="190" t="s">
        <v>173</v>
      </c>
      <c r="B29" s="186" t="s">
        <v>174</v>
      </c>
      <c r="C29" s="192" t="s">
        <v>175</v>
      </c>
      <c r="D29" s="188" t="s">
        <v>65</v>
      </c>
      <c r="E29" s="74">
        <f>80*2.1</f>
        <v>168</v>
      </c>
      <c r="F29" s="189">
        <v>30.33</v>
      </c>
      <c r="G29" s="68">
        <f t="shared" si="27"/>
        <v>5095.4399999999996</v>
      </c>
      <c r="H29" s="69"/>
      <c r="I29" s="70">
        <f t="shared" si="28"/>
        <v>0</v>
      </c>
      <c r="J29" s="69"/>
      <c r="K29" s="70">
        <f t="shared" si="29"/>
        <v>0</v>
      </c>
      <c r="L29" s="69"/>
      <c r="M29" s="70">
        <f t="shared" si="30"/>
        <v>0</v>
      </c>
      <c r="N29" s="69"/>
      <c r="O29" s="70">
        <f t="shared" si="31"/>
        <v>0</v>
      </c>
      <c r="P29" s="69"/>
      <c r="Q29" s="70">
        <f t="shared" si="32"/>
        <v>0</v>
      </c>
      <c r="R29" s="71">
        <f t="shared" si="33"/>
        <v>168</v>
      </c>
      <c r="S29" s="70">
        <f t="shared" si="34"/>
        <v>5095.4399999999996</v>
      </c>
      <c r="T29" s="72">
        <f t="shared" si="35"/>
        <v>0</v>
      </c>
      <c r="U29" s="73">
        <f t="shared" si="36"/>
        <v>0</v>
      </c>
      <c r="V29" s="73">
        <f t="shared" si="37"/>
        <v>0</v>
      </c>
      <c r="W29" s="73">
        <f t="shared" si="38"/>
        <v>0</v>
      </c>
      <c r="X29" s="73">
        <f t="shared" si="39"/>
        <v>0</v>
      </c>
      <c r="Y29" s="73">
        <f t="shared" si="40"/>
        <v>0</v>
      </c>
      <c r="Z29" s="73">
        <f t="shared" si="41"/>
        <v>0</v>
      </c>
      <c r="AA29" s="74"/>
      <c r="AB29" s="177"/>
      <c r="AC29" s="177"/>
      <c r="AD29" s="177"/>
      <c r="AE29" s="177"/>
      <c r="AF29" s="177"/>
      <c r="AG29" s="177"/>
      <c r="AH29" s="177"/>
      <c r="AI29" s="177"/>
      <c r="AJ29" s="177"/>
      <c r="AK29" s="177"/>
      <c r="AL29" s="177"/>
      <c r="AM29" s="177"/>
      <c r="AN29" s="177"/>
      <c r="AO29" s="177"/>
      <c r="AP29" s="177"/>
      <c r="AQ29" s="177"/>
      <c r="AR29" s="177"/>
      <c r="AS29" s="177"/>
      <c r="AT29" s="177"/>
      <c r="AU29" s="71">
        <f t="shared" si="42"/>
        <v>168</v>
      </c>
      <c r="AV29" s="76">
        <f t="shared" si="43"/>
        <v>0</v>
      </c>
      <c r="AW29" s="76">
        <f t="shared" si="44"/>
        <v>0</v>
      </c>
      <c r="AX29" s="76">
        <f t="shared" si="45"/>
        <v>0</v>
      </c>
      <c r="AY29" s="76">
        <f t="shared" si="46"/>
        <v>0</v>
      </c>
      <c r="AZ29" s="76">
        <f t="shared" si="47"/>
        <v>0</v>
      </c>
      <c r="BA29" s="71">
        <f t="shared" si="48"/>
        <v>168</v>
      </c>
      <c r="BB29" s="71">
        <f t="shared" si="49"/>
        <v>0</v>
      </c>
      <c r="BC29" s="77">
        <f t="shared" si="50"/>
        <v>0</v>
      </c>
      <c r="BD29" s="77">
        <f t="shared" si="51"/>
        <v>0</v>
      </c>
      <c r="BE29" s="77">
        <f t="shared" si="52"/>
        <v>0</v>
      </c>
      <c r="BF29" s="77">
        <f t="shared" si="53"/>
        <v>0</v>
      </c>
      <c r="BG29" s="77">
        <f t="shared" si="54"/>
        <v>0</v>
      </c>
      <c r="BH29" s="77">
        <f t="shared" si="55"/>
        <v>0</v>
      </c>
      <c r="BI29" s="77">
        <f t="shared" si="56"/>
        <v>0</v>
      </c>
      <c r="BJ29" s="77">
        <f t="shared" si="57"/>
        <v>0</v>
      </c>
      <c r="BK29" s="77">
        <f t="shared" si="58"/>
        <v>0</v>
      </c>
      <c r="BL29" s="77">
        <f t="shared" si="59"/>
        <v>0</v>
      </c>
      <c r="BM29" s="77">
        <f t="shared" si="60"/>
        <v>0</v>
      </c>
      <c r="BN29" s="77">
        <f t="shared" si="61"/>
        <v>0</v>
      </c>
      <c r="BO29" s="77">
        <f t="shared" si="62"/>
        <v>0</v>
      </c>
      <c r="BP29" s="77">
        <f t="shared" si="63"/>
        <v>0</v>
      </c>
      <c r="BQ29" s="77">
        <f t="shared" si="64"/>
        <v>0</v>
      </c>
      <c r="BR29" s="77">
        <f t="shared" si="65"/>
        <v>0</v>
      </c>
      <c r="BS29" s="77">
        <f t="shared" si="66"/>
        <v>0</v>
      </c>
      <c r="BT29" s="77">
        <f t="shared" si="67"/>
        <v>0</v>
      </c>
      <c r="BU29" s="77">
        <f t="shared" si="68"/>
        <v>0</v>
      </c>
      <c r="BV29" s="77">
        <f t="shared" si="69"/>
        <v>0</v>
      </c>
      <c r="BW29" s="177"/>
      <c r="BX29" s="12" t="str">
        <f t="shared" si="70"/>
        <v/>
      </c>
      <c r="BY29" s="95">
        <f t="shared" si="71"/>
        <v>0</v>
      </c>
      <c r="BZ29" s="177">
        <f t="shared" si="72"/>
        <v>0</v>
      </c>
      <c r="CA29" s="177">
        <f t="shared" si="73"/>
        <v>0</v>
      </c>
      <c r="CB29" s="177">
        <f t="shared" si="74"/>
        <v>0</v>
      </c>
      <c r="CC29" s="177">
        <f t="shared" si="75"/>
        <v>0</v>
      </c>
      <c r="CD29" s="177">
        <f t="shared" si="76"/>
        <v>0</v>
      </c>
      <c r="CE29" s="177">
        <f t="shared" si="77"/>
        <v>0</v>
      </c>
      <c r="CF29" s="177">
        <f t="shared" si="78"/>
        <v>0</v>
      </c>
      <c r="CG29" s="9"/>
    </row>
    <row r="30" spans="1:85">
      <c r="A30" s="190" t="s">
        <v>176</v>
      </c>
      <c r="B30" s="186" t="s">
        <v>177</v>
      </c>
      <c r="C30" s="193" t="s">
        <v>178</v>
      </c>
      <c r="D30" s="188" t="s">
        <v>67</v>
      </c>
      <c r="E30" s="74">
        <v>240</v>
      </c>
      <c r="F30" s="189">
        <v>15.26</v>
      </c>
      <c r="G30" s="68">
        <f t="shared" si="27"/>
        <v>3662.4</v>
      </c>
      <c r="H30" s="69"/>
      <c r="I30" s="70">
        <f t="shared" si="28"/>
        <v>0</v>
      </c>
      <c r="J30" s="69"/>
      <c r="K30" s="70">
        <f t="shared" si="29"/>
        <v>0</v>
      </c>
      <c r="L30" s="69"/>
      <c r="M30" s="70">
        <f t="shared" si="30"/>
        <v>0</v>
      </c>
      <c r="N30" s="69"/>
      <c r="O30" s="70">
        <f t="shared" si="31"/>
        <v>0</v>
      </c>
      <c r="P30" s="69"/>
      <c r="Q30" s="70">
        <f t="shared" si="32"/>
        <v>0</v>
      </c>
      <c r="R30" s="71">
        <f t="shared" si="33"/>
        <v>240</v>
      </c>
      <c r="S30" s="70">
        <f t="shared" si="34"/>
        <v>3662.4</v>
      </c>
      <c r="T30" s="72">
        <f t="shared" si="35"/>
        <v>0</v>
      </c>
      <c r="U30" s="73">
        <f t="shared" si="36"/>
        <v>0</v>
      </c>
      <c r="V30" s="73">
        <f t="shared" si="37"/>
        <v>0</v>
      </c>
      <c r="W30" s="73">
        <f t="shared" si="38"/>
        <v>0</v>
      </c>
      <c r="X30" s="73">
        <f t="shared" si="39"/>
        <v>0</v>
      </c>
      <c r="Y30" s="73">
        <f t="shared" si="40"/>
        <v>0</v>
      </c>
      <c r="Z30" s="73">
        <f t="shared" si="41"/>
        <v>0</v>
      </c>
      <c r="AA30" s="74"/>
      <c r="AB30" s="177"/>
      <c r="AC30" s="177"/>
      <c r="AD30" s="177"/>
      <c r="AE30" s="177"/>
      <c r="AF30" s="177"/>
      <c r="AG30" s="177"/>
      <c r="AH30" s="177"/>
      <c r="AI30" s="177"/>
      <c r="AJ30" s="177"/>
      <c r="AK30" s="177"/>
      <c r="AL30" s="177"/>
      <c r="AM30" s="177"/>
      <c r="AN30" s="177"/>
      <c r="AO30" s="177"/>
      <c r="AP30" s="177"/>
      <c r="AQ30" s="177"/>
      <c r="AR30" s="177"/>
      <c r="AS30" s="177"/>
      <c r="AT30" s="177"/>
      <c r="AU30" s="71">
        <f t="shared" si="42"/>
        <v>240</v>
      </c>
      <c r="AV30" s="76">
        <f t="shared" si="43"/>
        <v>0</v>
      </c>
      <c r="AW30" s="76">
        <f t="shared" si="44"/>
        <v>0</v>
      </c>
      <c r="AX30" s="76">
        <f t="shared" si="45"/>
        <v>0</v>
      </c>
      <c r="AY30" s="76">
        <f t="shared" si="46"/>
        <v>0</v>
      </c>
      <c r="AZ30" s="76">
        <f t="shared" si="47"/>
        <v>0</v>
      </c>
      <c r="BA30" s="71">
        <f t="shared" si="48"/>
        <v>240</v>
      </c>
      <c r="BB30" s="71">
        <f t="shared" si="49"/>
        <v>0</v>
      </c>
      <c r="BC30" s="77">
        <f t="shared" si="50"/>
        <v>0</v>
      </c>
      <c r="BD30" s="77">
        <f t="shared" si="51"/>
        <v>0</v>
      </c>
      <c r="BE30" s="77">
        <f t="shared" si="52"/>
        <v>0</v>
      </c>
      <c r="BF30" s="77">
        <f t="shared" si="53"/>
        <v>0</v>
      </c>
      <c r="BG30" s="77">
        <f t="shared" si="54"/>
        <v>0</v>
      </c>
      <c r="BH30" s="77">
        <f t="shared" si="55"/>
        <v>0</v>
      </c>
      <c r="BI30" s="77">
        <f t="shared" si="56"/>
        <v>0</v>
      </c>
      <c r="BJ30" s="77">
        <f t="shared" si="57"/>
        <v>0</v>
      </c>
      <c r="BK30" s="77">
        <f t="shared" si="58"/>
        <v>0</v>
      </c>
      <c r="BL30" s="77">
        <f t="shared" si="59"/>
        <v>0</v>
      </c>
      <c r="BM30" s="77">
        <f t="shared" si="60"/>
        <v>0</v>
      </c>
      <c r="BN30" s="77">
        <f t="shared" si="61"/>
        <v>0</v>
      </c>
      <c r="BO30" s="77">
        <f t="shared" si="62"/>
        <v>0</v>
      </c>
      <c r="BP30" s="77">
        <f t="shared" si="63"/>
        <v>0</v>
      </c>
      <c r="BQ30" s="77">
        <f t="shared" si="64"/>
        <v>0</v>
      </c>
      <c r="BR30" s="77">
        <f t="shared" si="65"/>
        <v>0</v>
      </c>
      <c r="BS30" s="77">
        <f t="shared" si="66"/>
        <v>0</v>
      </c>
      <c r="BT30" s="77">
        <f t="shared" si="67"/>
        <v>0</v>
      </c>
      <c r="BU30" s="77">
        <f t="shared" si="68"/>
        <v>0</v>
      </c>
      <c r="BV30" s="77">
        <f t="shared" si="69"/>
        <v>0</v>
      </c>
      <c r="BW30" s="177"/>
      <c r="BX30" s="12" t="str">
        <f t="shared" si="70"/>
        <v/>
      </c>
      <c r="BY30" s="95">
        <f t="shared" si="71"/>
        <v>0</v>
      </c>
      <c r="BZ30" s="177">
        <f t="shared" si="72"/>
        <v>0</v>
      </c>
      <c r="CA30" s="177">
        <f t="shared" si="73"/>
        <v>0</v>
      </c>
      <c r="CB30" s="177">
        <f t="shared" si="74"/>
        <v>0</v>
      </c>
      <c r="CC30" s="177">
        <f t="shared" si="75"/>
        <v>0</v>
      </c>
      <c r="CD30" s="177">
        <f t="shared" si="76"/>
        <v>0</v>
      </c>
      <c r="CE30" s="177">
        <f t="shared" si="77"/>
        <v>0</v>
      </c>
      <c r="CF30" s="177">
        <f t="shared" si="78"/>
        <v>0</v>
      </c>
      <c r="CG30" s="9"/>
    </row>
    <row r="31" spans="1:85" ht="29.25">
      <c r="A31" s="194" t="s">
        <v>179</v>
      </c>
      <c r="B31" s="186" t="s">
        <v>180</v>
      </c>
      <c r="C31" s="195" t="s">
        <v>181</v>
      </c>
      <c r="D31" s="196" t="s">
        <v>65</v>
      </c>
      <c r="E31" s="197">
        <v>30</v>
      </c>
      <c r="F31" s="189">
        <v>155.41999999999999</v>
      </c>
      <c r="G31" s="68">
        <f t="shared" si="27"/>
        <v>4662.5999999999995</v>
      </c>
      <c r="H31" s="69"/>
      <c r="I31" s="70">
        <f t="shared" si="28"/>
        <v>0</v>
      </c>
      <c r="J31" s="69"/>
      <c r="K31" s="70">
        <f t="shared" si="29"/>
        <v>0</v>
      </c>
      <c r="L31" s="69"/>
      <c r="M31" s="70">
        <f t="shared" si="30"/>
        <v>0</v>
      </c>
      <c r="N31" s="69"/>
      <c r="O31" s="70">
        <f t="shared" si="31"/>
        <v>0</v>
      </c>
      <c r="P31" s="69"/>
      <c r="Q31" s="70">
        <f t="shared" si="32"/>
        <v>0</v>
      </c>
      <c r="R31" s="71">
        <f t="shared" si="33"/>
        <v>30</v>
      </c>
      <c r="S31" s="70">
        <f t="shared" si="34"/>
        <v>4662.5999999999995</v>
      </c>
      <c r="T31" s="72">
        <f t="shared" si="35"/>
        <v>0</v>
      </c>
      <c r="U31" s="73">
        <f t="shared" si="36"/>
        <v>0</v>
      </c>
      <c r="V31" s="73">
        <f t="shared" si="37"/>
        <v>0</v>
      </c>
      <c r="W31" s="73">
        <f t="shared" si="38"/>
        <v>0</v>
      </c>
      <c r="X31" s="73">
        <f t="shared" si="39"/>
        <v>0</v>
      </c>
      <c r="Y31" s="73">
        <f t="shared" si="40"/>
        <v>0</v>
      </c>
      <c r="Z31" s="73">
        <f t="shared" si="41"/>
        <v>0</v>
      </c>
      <c r="AA31" s="74"/>
      <c r="AB31" s="177"/>
      <c r="AC31" s="177"/>
      <c r="AD31" s="177"/>
      <c r="AE31" s="177"/>
      <c r="AF31" s="177"/>
      <c r="AG31" s="177"/>
      <c r="AH31" s="177"/>
      <c r="AI31" s="177"/>
      <c r="AJ31" s="177"/>
      <c r="AK31" s="177"/>
      <c r="AL31" s="177"/>
      <c r="AM31" s="177"/>
      <c r="AN31" s="177"/>
      <c r="AO31" s="177"/>
      <c r="AP31" s="177"/>
      <c r="AQ31" s="177"/>
      <c r="AR31" s="177"/>
      <c r="AS31" s="177"/>
      <c r="AT31" s="177"/>
      <c r="AU31" s="71">
        <f t="shared" si="42"/>
        <v>30</v>
      </c>
      <c r="AV31" s="76">
        <f t="shared" si="43"/>
        <v>0</v>
      </c>
      <c r="AW31" s="76">
        <f t="shared" si="44"/>
        <v>0</v>
      </c>
      <c r="AX31" s="76">
        <f t="shared" si="45"/>
        <v>0</v>
      </c>
      <c r="AY31" s="76">
        <f t="shared" si="46"/>
        <v>0</v>
      </c>
      <c r="AZ31" s="76">
        <f t="shared" si="47"/>
        <v>0</v>
      </c>
      <c r="BA31" s="71">
        <f t="shared" si="48"/>
        <v>30</v>
      </c>
      <c r="BB31" s="71">
        <f t="shared" si="49"/>
        <v>0</v>
      </c>
      <c r="BC31" s="77">
        <f t="shared" si="50"/>
        <v>0</v>
      </c>
      <c r="BD31" s="77">
        <f t="shared" si="51"/>
        <v>0</v>
      </c>
      <c r="BE31" s="77">
        <f t="shared" si="52"/>
        <v>0</v>
      </c>
      <c r="BF31" s="77">
        <f t="shared" si="53"/>
        <v>0</v>
      </c>
      <c r="BG31" s="77">
        <f t="shared" si="54"/>
        <v>0</v>
      </c>
      <c r="BH31" s="77">
        <f t="shared" si="55"/>
        <v>0</v>
      </c>
      <c r="BI31" s="77">
        <f t="shared" si="56"/>
        <v>0</v>
      </c>
      <c r="BJ31" s="77">
        <f t="shared" si="57"/>
        <v>0</v>
      </c>
      <c r="BK31" s="77">
        <f t="shared" si="58"/>
        <v>0</v>
      </c>
      <c r="BL31" s="77">
        <f t="shared" si="59"/>
        <v>0</v>
      </c>
      <c r="BM31" s="77">
        <f t="shared" si="60"/>
        <v>0</v>
      </c>
      <c r="BN31" s="77">
        <f t="shared" si="61"/>
        <v>0</v>
      </c>
      <c r="BO31" s="77">
        <f t="shared" si="62"/>
        <v>0</v>
      </c>
      <c r="BP31" s="77">
        <f t="shared" si="63"/>
        <v>0</v>
      </c>
      <c r="BQ31" s="77">
        <f t="shared" si="64"/>
        <v>0</v>
      </c>
      <c r="BR31" s="77">
        <f t="shared" si="65"/>
        <v>0</v>
      </c>
      <c r="BS31" s="77">
        <f t="shared" si="66"/>
        <v>0</v>
      </c>
      <c r="BT31" s="77">
        <f t="shared" si="67"/>
        <v>0</v>
      </c>
      <c r="BU31" s="77">
        <f t="shared" si="68"/>
        <v>0</v>
      </c>
      <c r="BV31" s="77">
        <f t="shared" si="69"/>
        <v>0</v>
      </c>
      <c r="BW31" s="177"/>
      <c r="BX31" s="12" t="str">
        <f t="shared" si="70"/>
        <v/>
      </c>
      <c r="BY31" s="95">
        <f t="shared" si="71"/>
        <v>0</v>
      </c>
      <c r="BZ31" s="177">
        <f t="shared" si="72"/>
        <v>0</v>
      </c>
      <c r="CA31" s="177">
        <f t="shared" si="73"/>
        <v>0</v>
      </c>
      <c r="CB31" s="177">
        <f t="shared" si="74"/>
        <v>0</v>
      </c>
      <c r="CC31" s="177">
        <f t="shared" si="75"/>
        <v>0</v>
      </c>
      <c r="CD31" s="177">
        <f t="shared" si="76"/>
        <v>0</v>
      </c>
      <c r="CE31" s="177">
        <f t="shared" si="77"/>
        <v>0</v>
      </c>
      <c r="CF31" s="177">
        <f t="shared" si="78"/>
        <v>0</v>
      </c>
      <c r="CG31" s="9"/>
    </row>
    <row r="32" spans="1:85">
      <c r="A32" s="194" t="s">
        <v>182</v>
      </c>
      <c r="B32" s="186" t="s">
        <v>183</v>
      </c>
      <c r="C32" s="195" t="s">
        <v>184</v>
      </c>
      <c r="D32" s="196" t="s">
        <v>185</v>
      </c>
      <c r="E32" s="197">
        <v>430.12</v>
      </c>
      <c r="F32" s="189">
        <v>5.9</v>
      </c>
      <c r="G32" s="68">
        <f t="shared" si="27"/>
        <v>2537.7080000000001</v>
      </c>
      <c r="H32" s="69"/>
      <c r="I32" s="70">
        <f t="shared" si="28"/>
        <v>0</v>
      </c>
      <c r="J32" s="69"/>
      <c r="K32" s="70">
        <f t="shared" si="29"/>
        <v>0</v>
      </c>
      <c r="L32" s="69"/>
      <c r="M32" s="70">
        <f t="shared" si="30"/>
        <v>0</v>
      </c>
      <c r="N32" s="69"/>
      <c r="O32" s="70">
        <f t="shared" si="31"/>
        <v>0</v>
      </c>
      <c r="P32" s="69"/>
      <c r="Q32" s="70">
        <f t="shared" si="32"/>
        <v>0</v>
      </c>
      <c r="R32" s="71">
        <f t="shared" si="33"/>
        <v>430.12</v>
      </c>
      <c r="S32" s="70">
        <f t="shared" si="34"/>
        <v>2537.7080000000001</v>
      </c>
      <c r="T32" s="72">
        <f t="shared" si="35"/>
        <v>0</v>
      </c>
      <c r="U32" s="73">
        <f t="shared" si="36"/>
        <v>0</v>
      </c>
      <c r="V32" s="73">
        <f t="shared" si="37"/>
        <v>0</v>
      </c>
      <c r="W32" s="73">
        <f t="shared" si="38"/>
        <v>0</v>
      </c>
      <c r="X32" s="73">
        <f t="shared" si="39"/>
        <v>0</v>
      </c>
      <c r="Y32" s="73">
        <f t="shared" si="40"/>
        <v>0</v>
      </c>
      <c r="Z32" s="73">
        <f t="shared" si="41"/>
        <v>0</v>
      </c>
      <c r="AA32" s="74"/>
      <c r="AB32" s="177"/>
      <c r="AC32" s="177"/>
      <c r="AD32" s="177"/>
      <c r="AE32" s="177"/>
      <c r="AF32" s="177"/>
      <c r="AG32" s="177"/>
      <c r="AH32" s="177"/>
      <c r="AI32" s="177"/>
      <c r="AJ32" s="177"/>
      <c r="AK32" s="177"/>
      <c r="AL32" s="177"/>
      <c r="AM32" s="177"/>
      <c r="AN32" s="177"/>
      <c r="AO32" s="177"/>
      <c r="AP32" s="177"/>
      <c r="AQ32" s="177"/>
      <c r="AR32" s="177"/>
      <c r="AS32" s="177"/>
      <c r="AT32" s="177"/>
      <c r="AU32" s="71">
        <f t="shared" si="42"/>
        <v>430.12</v>
      </c>
      <c r="AV32" s="76">
        <f t="shared" si="43"/>
        <v>0</v>
      </c>
      <c r="AW32" s="76">
        <f t="shared" si="44"/>
        <v>0</v>
      </c>
      <c r="AX32" s="76">
        <f t="shared" si="45"/>
        <v>0</v>
      </c>
      <c r="AY32" s="76">
        <f t="shared" si="46"/>
        <v>0</v>
      </c>
      <c r="AZ32" s="76">
        <f t="shared" si="47"/>
        <v>0</v>
      </c>
      <c r="BA32" s="71">
        <f t="shared" si="48"/>
        <v>430.12</v>
      </c>
      <c r="BB32" s="71">
        <f t="shared" si="49"/>
        <v>0</v>
      </c>
      <c r="BC32" s="77">
        <f t="shared" si="50"/>
        <v>0</v>
      </c>
      <c r="BD32" s="77">
        <f t="shared" si="51"/>
        <v>0</v>
      </c>
      <c r="BE32" s="77">
        <f t="shared" si="52"/>
        <v>0</v>
      </c>
      <c r="BF32" s="77">
        <f t="shared" si="53"/>
        <v>0</v>
      </c>
      <c r="BG32" s="77">
        <f t="shared" si="54"/>
        <v>0</v>
      </c>
      <c r="BH32" s="77">
        <f t="shared" si="55"/>
        <v>0</v>
      </c>
      <c r="BI32" s="77">
        <f t="shared" si="56"/>
        <v>0</v>
      </c>
      <c r="BJ32" s="77">
        <f t="shared" si="57"/>
        <v>0</v>
      </c>
      <c r="BK32" s="77">
        <f t="shared" si="58"/>
        <v>0</v>
      </c>
      <c r="BL32" s="77">
        <f t="shared" si="59"/>
        <v>0</v>
      </c>
      <c r="BM32" s="77">
        <f t="shared" si="60"/>
        <v>0</v>
      </c>
      <c r="BN32" s="77">
        <f t="shared" si="61"/>
        <v>0</v>
      </c>
      <c r="BO32" s="77">
        <f t="shared" si="62"/>
        <v>0</v>
      </c>
      <c r="BP32" s="77">
        <f t="shared" si="63"/>
        <v>0</v>
      </c>
      <c r="BQ32" s="77">
        <f t="shared" si="64"/>
        <v>0</v>
      </c>
      <c r="BR32" s="77">
        <f t="shared" si="65"/>
        <v>0</v>
      </c>
      <c r="BS32" s="77">
        <f t="shared" si="66"/>
        <v>0</v>
      </c>
      <c r="BT32" s="77">
        <f t="shared" si="67"/>
        <v>0</v>
      </c>
      <c r="BU32" s="77">
        <f t="shared" si="68"/>
        <v>0</v>
      </c>
      <c r="BV32" s="77">
        <f t="shared" si="69"/>
        <v>0</v>
      </c>
      <c r="BW32" s="177"/>
      <c r="BX32" s="12" t="str">
        <f t="shared" si="70"/>
        <v/>
      </c>
      <c r="BY32" s="95">
        <f t="shared" si="71"/>
        <v>0</v>
      </c>
      <c r="BZ32" s="177">
        <f t="shared" si="72"/>
        <v>0</v>
      </c>
      <c r="CA32" s="177">
        <f t="shared" si="73"/>
        <v>0</v>
      </c>
      <c r="CB32" s="177">
        <f t="shared" si="74"/>
        <v>0</v>
      </c>
      <c r="CC32" s="177">
        <f t="shared" si="75"/>
        <v>0</v>
      </c>
      <c r="CD32" s="177">
        <f t="shared" si="76"/>
        <v>0</v>
      </c>
      <c r="CE32" s="177">
        <f t="shared" si="77"/>
        <v>0</v>
      </c>
      <c r="CF32" s="177">
        <f t="shared" si="78"/>
        <v>0</v>
      </c>
      <c r="CG32" s="9"/>
    </row>
    <row r="33" spans="1:85" ht="17.25" customHeight="1">
      <c r="A33" s="194" t="s">
        <v>186</v>
      </c>
      <c r="B33" s="186" t="s">
        <v>187</v>
      </c>
      <c r="C33" s="192" t="s">
        <v>188</v>
      </c>
      <c r="D33" s="196" t="s">
        <v>185</v>
      </c>
      <c r="E33" s="197">
        <v>1447.91</v>
      </c>
      <c r="F33" s="189">
        <v>35.19</v>
      </c>
      <c r="G33" s="68">
        <f t="shared" si="27"/>
        <v>50951.952899999997</v>
      </c>
      <c r="H33" s="69"/>
      <c r="I33" s="70">
        <f t="shared" si="28"/>
        <v>0</v>
      </c>
      <c r="J33" s="69"/>
      <c r="K33" s="70">
        <f t="shared" si="29"/>
        <v>0</v>
      </c>
      <c r="L33" s="69"/>
      <c r="M33" s="70">
        <f t="shared" si="30"/>
        <v>0</v>
      </c>
      <c r="N33" s="69"/>
      <c r="O33" s="70">
        <f t="shared" si="31"/>
        <v>0</v>
      </c>
      <c r="P33" s="69"/>
      <c r="Q33" s="70">
        <f t="shared" si="32"/>
        <v>0</v>
      </c>
      <c r="R33" s="71">
        <f t="shared" si="33"/>
        <v>1447.91</v>
      </c>
      <c r="S33" s="70">
        <f t="shared" si="34"/>
        <v>50951.952899999997</v>
      </c>
      <c r="T33" s="72">
        <f t="shared" si="35"/>
        <v>0</v>
      </c>
      <c r="U33" s="73">
        <f t="shared" si="36"/>
        <v>0</v>
      </c>
      <c r="V33" s="73">
        <f t="shared" si="37"/>
        <v>0</v>
      </c>
      <c r="W33" s="73">
        <f t="shared" si="38"/>
        <v>0</v>
      </c>
      <c r="X33" s="73">
        <f t="shared" si="39"/>
        <v>0</v>
      </c>
      <c r="Y33" s="73">
        <f t="shared" si="40"/>
        <v>0</v>
      </c>
      <c r="Z33" s="73">
        <f t="shared" si="41"/>
        <v>0</v>
      </c>
      <c r="AA33" s="74"/>
      <c r="AB33" s="177"/>
      <c r="AC33" s="177"/>
      <c r="AD33" s="177"/>
      <c r="AE33" s="177"/>
      <c r="AF33" s="177"/>
      <c r="AG33" s="177"/>
      <c r="AH33" s="177"/>
      <c r="AI33" s="177"/>
      <c r="AJ33" s="177"/>
      <c r="AK33" s="177"/>
      <c r="AL33" s="177"/>
      <c r="AM33" s="177"/>
      <c r="AN33" s="177"/>
      <c r="AO33" s="177"/>
      <c r="AP33" s="177"/>
      <c r="AQ33" s="177"/>
      <c r="AR33" s="177"/>
      <c r="AS33" s="177"/>
      <c r="AT33" s="177"/>
      <c r="AU33" s="71">
        <f t="shared" si="42"/>
        <v>1447.91</v>
      </c>
      <c r="AV33" s="76">
        <f t="shared" si="43"/>
        <v>0</v>
      </c>
      <c r="AW33" s="76">
        <f t="shared" si="44"/>
        <v>0</v>
      </c>
      <c r="AX33" s="76">
        <f t="shared" si="45"/>
        <v>0</v>
      </c>
      <c r="AY33" s="76">
        <f t="shared" si="46"/>
        <v>0</v>
      </c>
      <c r="AZ33" s="76">
        <f t="shared" si="47"/>
        <v>0</v>
      </c>
      <c r="BA33" s="71">
        <f t="shared" si="48"/>
        <v>1447.91</v>
      </c>
      <c r="BB33" s="71">
        <f t="shared" si="49"/>
        <v>0</v>
      </c>
      <c r="BC33" s="77">
        <f t="shared" si="50"/>
        <v>0</v>
      </c>
      <c r="BD33" s="77">
        <f t="shared" si="51"/>
        <v>0</v>
      </c>
      <c r="BE33" s="77">
        <f t="shared" si="52"/>
        <v>0</v>
      </c>
      <c r="BF33" s="77">
        <f t="shared" si="53"/>
        <v>0</v>
      </c>
      <c r="BG33" s="77">
        <f t="shared" si="54"/>
        <v>0</v>
      </c>
      <c r="BH33" s="77">
        <f t="shared" si="55"/>
        <v>0</v>
      </c>
      <c r="BI33" s="77">
        <f t="shared" si="56"/>
        <v>0</v>
      </c>
      <c r="BJ33" s="77">
        <f t="shared" si="57"/>
        <v>0</v>
      </c>
      <c r="BK33" s="77">
        <f t="shared" si="58"/>
        <v>0</v>
      </c>
      <c r="BL33" s="77">
        <f t="shared" si="59"/>
        <v>0</v>
      </c>
      <c r="BM33" s="77">
        <f t="shared" si="60"/>
        <v>0</v>
      </c>
      <c r="BN33" s="77">
        <f t="shared" si="61"/>
        <v>0</v>
      </c>
      <c r="BO33" s="77">
        <f t="shared" si="62"/>
        <v>0</v>
      </c>
      <c r="BP33" s="77">
        <f t="shared" si="63"/>
        <v>0</v>
      </c>
      <c r="BQ33" s="77">
        <f t="shared" si="64"/>
        <v>0</v>
      </c>
      <c r="BR33" s="77">
        <f t="shared" si="65"/>
        <v>0</v>
      </c>
      <c r="BS33" s="77">
        <f t="shared" si="66"/>
        <v>0</v>
      </c>
      <c r="BT33" s="77">
        <f t="shared" si="67"/>
        <v>0</v>
      </c>
      <c r="BU33" s="77">
        <f t="shared" si="68"/>
        <v>0</v>
      </c>
      <c r="BV33" s="77">
        <f t="shared" si="69"/>
        <v>0</v>
      </c>
      <c r="BW33" s="177"/>
      <c r="BX33" s="12" t="str">
        <f t="shared" si="70"/>
        <v/>
      </c>
      <c r="BY33" s="95">
        <f t="shared" si="71"/>
        <v>0</v>
      </c>
      <c r="BZ33" s="177">
        <f t="shared" si="72"/>
        <v>0</v>
      </c>
      <c r="CA33" s="177">
        <f t="shared" si="73"/>
        <v>0</v>
      </c>
      <c r="CB33" s="177">
        <f t="shared" si="74"/>
        <v>0</v>
      </c>
      <c r="CC33" s="177">
        <f t="shared" si="75"/>
        <v>0</v>
      </c>
      <c r="CD33" s="177">
        <f t="shared" si="76"/>
        <v>0</v>
      </c>
      <c r="CE33" s="177">
        <f t="shared" si="77"/>
        <v>0</v>
      </c>
      <c r="CF33" s="177">
        <f t="shared" si="78"/>
        <v>0</v>
      </c>
      <c r="CG33" s="9"/>
    </row>
    <row r="34" spans="1:85">
      <c r="A34" s="194" t="s">
        <v>189</v>
      </c>
      <c r="B34" s="186" t="s">
        <v>190</v>
      </c>
      <c r="C34" s="192" t="s">
        <v>191</v>
      </c>
      <c r="D34" s="196" t="s">
        <v>65</v>
      </c>
      <c r="E34" s="197">
        <v>3078.92</v>
      </c>
      <c r="F34" s="189">
        <v>0.42</v>
      </c>
      <c r="G34" s="68">
        <f t="shared" si="27"/>
        <v>1293.1464000000001</v>
      </c>
      <c r="H34" s="69"/>
      <c r="I34" s="70">
        <f t="shared" si="28"/>
        <v>0</v>
      </c>
      <c r="J34" s="69"/>
      <c r="K34" s="70">
        <f t="shared" si="29"/>
        <v>0</v>
      </c>
      <c r="L34" s="69"/>
      <c r="M34" s="70">
        <f t="shared" si="30"/>
        <v>0</v>
      </c>
      <c r="N34" s="69"/>
      <c r="O34" s="70">
        <f t="shared" si="31"/>
        <v>0</v>
      </c>
      <c r="P34" s="69"/>
      <c r="Q34" s="70">
        <f t="shared" si="32"/>
        <v>0</v>
      </c>
      <c r="R34" s="71">
        <f t="shared" si="33"/>
        <v>3078.92</v>
      </c>
      <c r="S34" s="70">
        <f t="shared" si="34"/>
        <v>1293.1464000000001</v>
      </c>
      <c r="T34" s="72">
        <f t="shared" si="35"/>
        <v>0</v>
      </c>
      <c r="U34" s="73">
        <f t="shared" si="36"/>
        <v>0</v>
      </c>
      <c r="V34" s="73">
        <f t="shared" si="37"/>
        <v>0</v>
      </c>
      <c r="W34" s="73">
        <f t="shared" si="38"/>
        <v>0</v>
      </c>
      <c r="X34" s="73">
        <f t="shared" si="39"/>
        <v>0</v>
      </c>
      <c r="Y34" s="73">
        <f t="shared" si="40"/>
        <v>0</v>
      </c>
      <c r="Z34" s="73">
        <f t="shared" si="41"/>
        <v>0</v>
      </c>
      <c r="AA34" s="74"/>
      <c r="AB34" s="177"/>
      <c r="AC34" s="177"/>
      <c r="AD34" s="177"/>
      <c r="AE34" s="177"/>
      <c r="AF34" s="177"/>
      <c r="AG34" s="177"/>
      <c r="AH34" s="177"/>
      <c r="AI34" s="177"/>
      <c r="AJ34" s="177"/>
      <c r="AK34" s="177"/>
      <c r="AL34" s="177"/>
      <c r="AM34" s="177"/>
      <c r="AN34" s="177"/>
      <c r="AO34" s="177"/>
      <c r="AP34" s="177"/>
      <c r="AQ34" s="177"/>
      <c r="AR34" s="177"/>
      <c r="AS34" s="177"/>
      <c r="AT34" s="177"/>
      <c r="AU34" s="71">
        <f t="shared" si="42"/>
        <v>3078.92</v>
      </c>
      <c r="AV34" s="76">
        <f t="shared" si="43"/>
        <v>0</v>
      </c>
      <c r="AW34" s="76">
        <f t="shared" si="44"/>
        <v>0</v>
      </c>
      <c r="AX34" s="76">
        <f t="shared" si="45"/>
        <v>0</v>
      </c>
      <c r="AY34" s="76">
        <f t="shared" si="46"/>
        <v>0</v>
      </c>
      <c r="AZ34" s="76">
        <f t="shared" si="47"/>
        <v>0</v>
      </c>
      <c r="BA34" s="71">
        <f t="shared" si="48"/>
        <v>3078.92</v>
      </c>
      <c r="BB34" s="71">
        <f t="shared" si="49"/>
        <v>0</v>
      </c>
      <c r="BC34" s="77">
        <f t="shared" si="50"/>
        <v>0</v>
      </c>
      <c r="BD34" s="77">
        <f t="shared" si="51"/>
        <v>0</v>
      </c>
      <c r="BE34" s="77">
        <f t="shared" si="52"/>
        <v>0</v>
      </c>
      <c r="BF34" s="77">
        <f t="shared" si="53"/>
        <v>0</v>
      </c>
      <c r="BG34" s="77">
        <f t="shared" si="54"/>
        <v>0</v>
      </c>
      <c r="BH34" s="77">
        <f t="shared" si="55"/>
        <v>0</v>
      </c>
      <c r="BI34" s="77">
        <f t="shared" si="56"/>
        <v>0</v>
      </c>
      <c r="BJ34" s="77">
        <f t="shared" si="57"/>
        <v>0</v>
      </c>
      <c r="BK34" s="77">
        <f t="shared" si="58"/>
        <v>0</v>
      </c>
      <c r="BL34" s="77">
        <f t="shared" si="59"/>
        <v>0</v>
      </c>
      <c r="BM34" s="77">
        <f t="shared" si="60"/>
        <v>0</v>
      </c>
      <c r="BN34" s="77">
        <f t="shared" si="61"/>
        <v>0</v>
      </c>
      <c r="BO34" s="77">
        <f t="shared" si="62"/>
        <v>0</v>
      </c>
      <c r="BP34" s="77">
        <f t="shared" si="63"/>
        <v>0</v>
      </c>
      <c r="BQ34" s="77">
        <f t="shared" si="64"/>
        <v>0</v>
      </c>
      <c r="BR34" s="77">
        <f t="shared" si="65"/>
        <v>0</v>
      </c>
      <c r="BS34" s="77">
        <f t="shared" si="66"/>
        <v>0</v>
      </c>
      <c r="BT34" s="77">
        <f t="shared" si="67"/>
        <v>0</v>
      </c>
      <c r="BU34" s="77">
        <f t="shared" si="68"/>
        <v>0</v>
      </c>
      <c r="BV34" s="77">
        <f t="shared" si="69"/>
        <v>0</v>
      </c>
      <c r="BW34" s="177"/>
      <c r="BX34" s="12" t="str">
        <f t="shared" si="70"/>
        <v/>
      </c>
      <c r="BY34" s="95">
        <f t="shared" si="71"/>
        <v>0</v>
      </c>
      <c r="BZ34" s="177">
        <f t="shared" si="72"/>
        <v>0</v>
      </c>
      <c r="CA34" s="177">
        <f t="shared" si="73"/>
        <v>0</v>
      </c>
      <c r="CB34" s="177">
        <f t="shared" si="74"/>
        <v>0</v>
      </c>
      <c r="CC34" s="177">
        <f t="shared" si="75"/>
        <v>0</v>
      </c>
      <c r="CD34" s="177">
        <f t="shared" si="76"/>
        <v>0</v>
      </c>
      <c r="CE34" s="177">
        <f t="shared" si="77"/>
        <v>0</v>
      </c>
      <c r="CF34" s="177">
        <f t="shared" si="78"/>
        <v>0</v>
      </c>
      <c r="CG34" s="9"/>
    </row>
    <row r="35" spans="1:85">
      <c r="A35" s="194" t="s">
        <v>192</v>
      </c>
      <c r="B35" s="186" t="s">
        <v>193</v>
      </c>
      <c r="C35" s="192" t="s">
        <v>194</v>
      </c>
      <c r="D35" s="196" t="s">
        <v>185</v>
      </c>
      <c r="E35" s="197">
        <v>769.73</v>
      </c>
      <c r="F35" s="189">
        <v>2.29</v>
      </c>
      <c r="G35" s="68">
        <f t="shared" si="27"/>
        <v>1762.6817000000001</v>
      </c>
      <c r="H35" s="69"/>
      <c r="I35" s="70">
        <f t="shared" si="28"/>
        <v>0</v>
      </c>
      <c r="J35" s="69"/>
      <c r="K35" s="70">
        <f t="shared" si="29"/>
        <v>0</v>
      </c>
      <c r="L35" s="69"/>
      <c r="M35" s="70">
        <f t="shared" si="30"/>
        <v>0</v>
      </c>
      <c r="N35" s="69"/>
      <c r="O35" s="70">
        <f t="shared" si="31"/>
        <v>0</v>
      </c>
      <c r="P35" s="69"/>
      <c r="Q35" s="70">
        <f t="shared" si="32"/>
        <v>0</v>
      </c>
      <c r="R35" s="71">
        <f t="shared" si="33"/>
        <v>769.73</v>
      </c>
      <c r="S35" s="70">
        <f t="shared" si="34"/>
        <v>1762.6817000000001</v>
      </c>
      <c r="T35" s="72">
        <f t="shared" si="35"/>
        <v>0</v>
      </c>
      <c r="U35" s="73">
        <f t="shared" si="36"/>
        <v>0</v>
      </c>
      <c r="V35" s="73">
        <f t="shared" si="37"/>
        <v>0</v>
      </c>
      <c r="W35" s="73">
        <f t="shared" si="38"/>
        <v>0</v>
      </c>
      <c r="X35" s="73">
        <f t="shared" si="39"/>
        <v>0</v>
      </c>
      <c r="Y35" s="73">
        <f t="shared" si="40"/>
        <v>0</v>
      </c>
      <c r="Z35" s="73">
        <f t="shared" si="41"/>
        <v>0</v>
      </c>
      <c r="AA35" s="74"/>
      <c r="AB35" s="177"/>
      <c r="AC35" s="177"/>
      <c r="AD35" s="177"/>
      <c r="AE35" s="177"/>
      <c r="AF35" s="177"/>
      <c r="AG35" s="177"/>
      <c r="AH35" s="177"/>
      <c r="AI35" s="177"/>
      <c r="AJ35" s="177"/>
      <c r="AK35" s="177"/>
      <c r="AL35" s="177"/>
      <c r="AM35" s="177"/>
      <c r="AN35" s="177"/>
      <c r="AO35" s="177"/>
      <c r="AP35" s="177"/>
      <c r="AQ35" s="177"/>
      <c r="AR35" s="177"/>
      <c r="AS35" s="177"/>
      <c r="AT35" s="177"/>
      <c r="AU35" s="71">
        <f t="shared" si="42"/>
        <v>769.73</v>
      </c>
      <c r="AV35" s="76">
        <f t="shared" si="43"/>
        <v>0</v>
      </c>
      <c r="AW35" s="76">
        <f t="shared" si="44"/>
        <v>0</v>
      </c>
      <c r="AX35" s="76">
        <f t="shared" si="45"/>
        <v>0</v>
      </c>
      <c r="AY35" s="76">
        <f t="shared" si="46"/>
        <v>0</v>
      </c>
      <c r="AZ35" s="76">
        <f t="shared" si="47"/>
        <v>0</v>
      </c>
      <c r="BA35" s="71">
        <f t="shared" si="48"/>
        <v>769.73</v>
      </c>
      <c r="BB35" s="71">
        <f t="shared" si="49"/>
        <v>0</v>
      </c>
      <c r="BC35" s="77">
        <f t="shared" si="50"/>
        <v>0</v>
      </c>
      <c r="BD35" s="77">
        <f t="shared" si="51"/>
        <v>0</v>
      </c>
      <c r="BE35" s="77">
        <f t="shared" si="52"/>
        <v>0</v>
      </c>
      <c r="BF35" s="77">
        <f t="shared" si="53"/>
        <v>0</v>
      </c>
      <c r="BG35" s="77">
        <f t="shared" si="54"/>
        <v>0</v>
      </c>
      <c r="BH35" s="77">
        <f t="shared" si="55"/>
        <v>0</v>
      </c>
      <c r="BI35" s="77">
        <f t="shared" si="56"/>
        <v>0</v>
      </c>
      <c r="BJ35" s="77">
        <f t="shared" si="57"/>
        <v>0</v>
      </c>
      <c r="BK35" s="77">
        <f t="shared" si="58"/>
        <v>0</v>
      </c>
      <c r="BL35" s="77">
        <f t="shared" si="59"/>
        <v>0</v>
      </c>
      <c r="BM35" s="77">
        <f t="shared" si="60"/>
        <v>0</v>
      </c>
      <c r="BN35" s="77">
        <f t="shared" si="61"/>
        <v>0</v>
      </c>
      <c r="BO35" s="77">
        <f t="shared" si="62"/>
        <v>0</v>
      </c>
      <c r="BP35" s="77">
        <f t="shared" si="63"/>
        <v>0</v>
      </c>
      <c r="BQ35" s="77">
        <f t="shared" si="64"/>
        <v>0</v>
      </c>
      <c r="BR35" s="77">
        <f t="shared" si="65"/>
        <v>0</v>
      </c>
      <c r="BS35" s="77">
        <f t="shared" si="66"/>
        <v>0</v>
      </c>
      <c r="BT35" s="77">
        <f t="shared" si="67"/>
        <v>0</v>
      </c>
      <c r="BU35" s="77">
        <f t="shared" si="68"/>
        <v>0</v>
      </c>
      <c r="BV35" s="77">
        <f t="shared" si="69"/>
        <v>0</v>
      </c>
      <c r="BW35" s="177"/>
      <c r="BX35" s="12" t="str">
        <f t="shared" si="70"/>
        <v/>
      </c>
      <c r="BY35" s="95">
        <f t="shared" si="71"/>
        <v>0</v>
      </c>
      <c r="BZ35" s="177">
        <f t="shared" si="72"/>
        <v>0</v>
      </c>
      <c r="CA35" s="177">
        <f t="shared" si="73"/>
        <v>0</v>
      </c>
      <c r="CB35" s="177">
        <f t="shared" si="74"/>
        <v>0</v>
      </c>
      <c r="CC35" s="177">
        <f t="shared" si="75"/>
        <v>0</v>
      </c>
      <c r="CD35" s="177">
        <f t="shared" si="76"/>
        <v>0</v>
      </c>
      <c r="CE35" s="177">
        <f t="shared" si="77"/>
        <v>0</v>
      </c>
      <c r="CF35" s="177">
        <f t="shared" si="78"/>
        <v>0</v>
      </c>
      <c r="CG35" s="9"/>
    </row>
    <row r="36" spans="1:85">
      <c r="A36" s="194" t="s">
        <v>195</v>
      </c>
      <c r="B36" s="186" t="s">
        <v>196</v>
      </c>
      <c r="C36" s="192" t="s">
        <v>197</v>
      </c>
      <c r="D36" s="196" t="s">
        <v>65</v>
      </c>
      <c r="E36" s="197">
        <f>3078.92/2</f>
        <v>1539.46</v>
      </c>
      <c r="F36" s="189">
        <v>0.34</v>
      </c>
      <c r="G36" s="68">
        <f t="shared" si="27"/>
        <v>523.41640000000007</v>
      </c>
      <c r="H36" s="69"/>
      <c r="I36" s="70">
        <f t="shared" si="28"/>
        <v>0</v>
      </c>
      <c r="J36" s="69"/>
      <c r="K36" s="70">
        <f t="shared" si="29"/>
        <v>0</v>
      </c>
      <c r="L36" s="69"/>
      <c r="M36" s="70">
        <f t="shared" si="30"/>
        <v>0</v>
      </c>
      <c r="N36" s="69"/>
      <c r="O36" s="70">
        <f t="shared" si="31"/>
        <v>0</v>
      </c>
      <c r="P36" s="69"/>
      <c r="Q36" s="70">
        <f t="shared" si="32"/>
        <v>0</v>
      </c>
      <c r="R36" s="71">
        <f t="shared" si="33"/>
        <v>1539.46</v>
      </c>
      <c r="S36" s="70">
        <f t="shared" si="34"/>
        <v>523.41640000000007</v>
      </c>
      <c r="T36" s="72">
        <f t="shared" si="35"/>
        <v>0</v>
      </c>
      <c r="U36" s="73">
        <f t="shared" si="36"/>
        <v>0</v>
      </c>
      <c r="V36" s="73">
        <f t="shared" si="37"/>
        <v>0</v>
      </c>
      <c r="W36" s="73">
        <f t="shared" si="38"/>
        <v>0</v>
      </c>
      <c r="X36" s="73">
        <f t="shared" si="39"/>
        <v>0</v>
      </c>
      <c r="Y36" s="73">
        <f t="shared" si="40"/>
        <v>0</v>
      </c>
      <c r="Z36" s="73">
        <f t="shared" si="41"/>
        <v>0</v>
      </c>
      <c r="AA36" s="74"/>
      <c r="AB36" s="177"/>
      <c r="AC36" s="177"/>
      <c r="AD36" s="177"/>
      <c r="AE36" s="177"/>
      <c r="AF36" s="177"/>
      <c r="AG36" s="177"/>
      <c r="AH36" s="177"/>
      <c r="AI36" s="177"/>
      <c r="AJ36" s="177"/>
      <c r="AK36" s="177"/>
      <c r="AL36" s="177"/>
      <c r="AM36" s="177"/>
      <c r="AN36" s="177"/>
      <c r="AO36" s="177"/>
      <c r="AP36" s="177"/>
      <c r="AQ36" s="177"/>
      <c r="AR36" s="177"/>
      <c r="AS36" s="177"/>
      <c r="AT36" s="177"/>
      <c r="AU36" s="71">
        <f t="shared" si="42"/>
        <v>1539.46</v>
      </c>
      <c r="AV36" s="76">
        <f t="shared" si="43"/>
        <v>0</v>
      </c>
      <c r="AW36" s="76">
        <f t="shared" si="44"/>
        <v>0</v>
      </c>
      <c r="AX36" s="76">
        <f t="shared" si="45"/>
        <v>0</v>
      </c>
      <c r="AY36" s="76">
        <f t="shared" si="46"/>
        <v>0</v>
      </c>
      <c r="AZ36" s="76">
        <f t="shared" si="47"/>
        <v>0</v>
      </c>
      <c r="BA36" s="71">
        <f t="shared" si="48"/>
        <v>1539.46</v>
      </c>
      <c r="BB36" s="71">
        <f t="shared" si="49"/>
        <v>0</v>
      </c>
      <c r="BC36" s="77">
        <f t="shared" si="50"/>
        <v>0</v>
      </c>
      <c r="BD36" s="77">
        <f t="shared" si="51"/>
        <v>0</v>
      </c>
      <c r="BE36" s="77">
        <f t="shared" si="52"/>
        <v>0</v>
      </c>
      <c r="BF36" s="77">
        <f t="shared" si="53"/>
        <v>0</v>
      </c>
      <c r="BG36" s="77">
        <f t="shared" si="54"/>
        <v>0</v>
      </c>
      <c r="BH36" s="77">
        <f t="shared" si="55"/>
        <v>0</v>
      </c>
      <c r="BI36" s="77">
        <f t="shared" si="56"/>
        <v>0</v>
      </c>
      <c r="BJ36" s="77">
        <f t="shared" si="57"/>
        <v>0</v>
      </c>
      <c r="BK36" s="77">
        <f t="shared" si="58"/>
        <v>0</v>
      </c>
      <c r="BL36" s="77">
        <f t="shared" si="59"/>
        <v>0</v>
      </c>
      <c r="BM36" s="77">
        <f t="shared" si="60"/>
        <v>0</v>
      </c>
      <c r="BN36" s="77">
        <f t="shared" si="61"/>
        <v>0</v>
      </c>
      <c r="BO36" s="77">
        <f t="shared" si="62"/>
        <v>0</v>
      </c>
      <c r="BP36" s="77">
        <f t="shared" si="63"/>
        <v>0</v>
      </c>
      <c r="BQ36" s="77">
        <f t="shared" si="64"/>
        <v>0</v>
      </c>
      <c r="BR36" s="77">
        <f t="shared" si="65"/>
        <v>0</v>
      </c>
      <c r="BS36" s="77">
        <f t="shared" si="66"/>
        <v>0</v>
      </c>
      <c r="BT36" s="77">
        <f t="shared" si="67"/>
        <v>0</v>
      </c>
      <c r="BU36" s="77">
        <f t="shared" si="68"/>
        <v>0</v>
      </c>
      <c r="BV36" s="77">
        <f t="shared" si="69"/>
        <v>0</v>
      </c>
      <c r="BW36" s="177"/>
      <c r="BX36" s="12" t="str">
        <f t="shared" si="70"/>
        <v/>
      </c>
      <c r="BY36" s="95">
        <f t="shared" si="71"/>
        <v>0</v>
      </c>
      <c r="BZ36" s="177">
        <f t="shared" si="72"/>
        <v>0</v>
      </c>
      <c r="CA36" s="177">
        <f t="shared" si="73"/>
        <v>0</v>
      </c>
      <c r="CB36" s="177">
        <f t="shared" si="74"/>
        <v>0</v>
      </c>
      <c r="CC36" s="177">
        <f t="shared" si="75"/>
        <v>0</v>
      </c>
      <c r="CD36" s="177">
        <f t="shared" si="76"/>
        <v>0</v>
      </c>
      <c r="CE36" s="177">
        <f t="shared" si="77"/>
        <v>0</v>
      </c>
      <c r="CF36" s="177">
        <f t="shared" si="78"/>
        <v>0</v>
      </c>
      <c r="CG36" s="9"/>
    </row>
    <row r="37" spans="1:85">
      <c r="A37" s="194" t="s">
        <v>198</v>
      </c>
      <c r="B37" s="186" t="s">
        <v>199</v>
      </c>
      <c r="C37" s="192" t="s">
        <v>200</v>
      </c>
      <c r="D37" s="196" t="s">
        <v>65</v>
      </c>
      <c r="E37" s="197">
        <f>E36</f>
        <v>1539.46</v>
      </c>
      <c r="F37" s="189">
        <v>1.63</v>
      </c>
      <c r="G37" s="68">
        <f t="shared" si="27"/>
        <v>2509.3197999999998</v>
      </c>
      <c r="H37" s="69"/>
      <c r="I37" s="70">
        <f t="shared" si="28"/>
        <v>0</v>
      </c>
      <c r="J37" s="69"/>
      <c r="K37" s="70">
        <f t="shared" si="29"/>
        <v>0</v>
      </c>
      <c r="L37" s="69"/>
      <c r="M37" s="70">
        <f t="shared" si="30"/>
        <v>0</v>
      </c>
      <c r="N37" s="69"/>
      <c r="O37" s="70">
        <f t="shared" si="31"/>
        <v>0</v>
      </c>
      <c r="P37" s="69"/>
      <c r="Q37" s="70">
        <f t="shared" si="32"/>
        <v>0</v>
      </c>
      <c r="R37" s="71">
        <f t="shared" si="33"/>
        <v>1539.46</v>
      </c>
      <c r="S37" s="70">
        <f t="shared" si="34"/>
        <v>2509.3197999999998</v>
      </c>
      <c r="T37" s="72">
        <f t="shared" si="35"/>
        <v>0</v>
      </c>
      <c r="U37" s="73">
        <f t="shared" si="36"/>
        <v>0</v>
      </c>
      <c r="V37" s="73">
        <f t="shared" si="37"/>
        <v>0</v>
      </c>
      <c r="W37" s="73">
        <f t="shared" si="38"/>
        <v>0</v>
      </c>
      <c r="X37" s="73">
        <f t="shared" si="39"/>
        <v>0</v>
      </c>
      <c r="Y37" s="73">
        <f t="shared" si="40"/>
        <v>0</v>
      </c>
      <c r="Z37" s="73">
        <f t="shared" si="41"/>
        <v>0</v>
      </c>
      <c r="AA37" s="74"/>
      <c r="AB37" s="177"/>
      <c r="AC37" s="177"/>
      <c r="AD37" s="177"/>
      <c r="AE37" s="177"/>
      <c r="AF37" s="177"/>
      <c r="AG37" s="177"/>
      <c r="AH37" s="177"/>
      <c r="AI37" s="177"/>
      <c r="AJ37" s="177"/>
      <c r="AK37" s="177"/>
      <c r="AL37" s="177"/>
      <c r="AM37" s="177"/>
      <c r="AN37" s="177"/>
      <c r="AO37" s="177"/>
      <c r="AP37" s="177"/>
      <c r="AQ37" s="177"/>
      <c r="AR37" s="177"/>
      <c r="AS37" s="177"/>
      <c r="AT37" s="177"/>
      <c r="AU37" s="71">
        <f t="shared" si="42"/>
        <v>1539.46</v>
      </c>
      <c r="AV37" s="76">
        <f t="shared" si="43"/>
        <v>0</v>
      </c>
      <c r="AW37" s="76">
        <f t="shared" si="44"/>
        <v>0</v>
      </c>
      <c r="AX37" s="76">
        <f t="shared" si="45"/>
        <v>0</v>
      </c>
      <c r="AY37" s="76">
        <f t="shared" si="46"/>
        <v>0</v>
      </c>
      <c r="AZ37" s="76">
        <f t="shared" si="47"/>
        <v>0</v>
      </c>
      <c r="BA37" s="71">
        <f t="shared" si="48"/>
        <v>1539.46</v>
      </c>
      <c r="BB37" s="71">
        <f t="shared" si="49"/>
        <v>0</v>
      </c>
      <c r="BC37" s="77">
        <f t="shared" si="50"/>
        <v>0</v>
      </c>
      <c r="BD37" s="77">
        <f t="shared" si="51"/>
        <v>0</v>
      </c>
      <c r="BE37" s="77">
        <f t="shared" si="52"/>
        <v>0</v>
      </c>
      <c r="BF37" s="77">
        <f t="shared" si="53"/>
        <v>0</v>
      </c>
      <c r="BG37" s="77">
        <f t="shared" si="54"/>
        <v>0</v>
      </c>
      <c r="BH37" s="77">
        <f t="shared" si="55"/>
        <v>0</v>
      </c>
      <c r="BI37" s="77">
        <f t="shared" si="56"/>
        <v>0</v>
      </c>
      <c r="BJ37" s="77">
        <f t="shared" si="57"/>
        <v>0</v>
      </c>
      <c r="BK37" s="77">
        <f t="shared" si="58"/>
        <v>0</v>
      </c>
      <c r="BL37" s="77">
        <f t="shared" si="59"/>
        <v>0</v>
      </c>
      <c r="BM37" s="77">
        <f t="shared" si="60"/>
        <v>0</v>
      </c>
      <c r="BN37" s="77">
        <f t="shared" si="61"/>
        <v>0</v>
      </c>
      <c r="BO37" s="77">
        <f t="shared" si="62"/>
        <v>0</v>
      </c>
      <c r="BP37" s="77">
        <f t="shared" si="63"/>
        <v>0</v>
      </c>
      <c r="BQ37" s="77">
        <f t="shared" si="64"/>
        <v>0</v>
      </c>
      <c r="BR37" s="77">
        <f t="shared" si="65"/>
        <v>0</v>
      </c>
      <c r="BS37" s="77">
        <f t="shared" si="66"/>
        <v>0</v>
      </c>
      <c r="BT37" s="77">
        <f t="shared" si="67"/>
        <v>0</v>
      </c>
      <c r="BU37" s="77">
        <f t="shared" si="68"/>
        <v>0</v>
      </c>
      <c r="BV37" s="77">
        <f t="shared" si="69"/>
        <v>0</v>
      </c>
      <c r="BW37" s="177"/>
      <c r="BX37" s="12" t="str">
        <f t="shared" si="70"/>
        <v/>
      </c>
      <c r="BY37" s="95">
        <f t="shared" si="71"/>
        <v>0</v>
      </c>
      <c r="BZ37" s="177">
        <f t="shared" si="72"/>
        <v>0</v>
      </c>
      <c r="CA37" s="177">
        <f t="shared" si="73"/>
        <v>0</v>
      </c>
      <c r="CB37" s="177">
        <f t="shared" si="74"/>
        <v>0</v>
      </c>
      <c r="CC37" s="177">
        <f t="shared" si="75"/>
        <v>0</v>
      </c>
      <c r="CD37" s="177">
        <f t="shared" si="76"/>
        <v>0</v>
      </c>
      <c r="CE37" s="177">
        <f t="shared" si="77"/>
        <v>0</v>
      </c>
      <c r="CF37" s="177">
        <f t="shared" si="78"/>
        <v>0</v>
      </c>
      <c r="CG37" s="9"/>
    </row>
    <row r="38" spans="1:85" ht="29.25">
      <c r="A38" s="194" t="s">
        <v>201</v>
      </c>
      <c r="B38" s="186" t="s">
        <v>202</v>
      </c>
      <c r="C38" s="192" t="s">
        <v>203</v>
      </c>
      <c r="D38" s="196" t="s">
        <v>65</v>
      </c>
      <c r="E38" s="197">
        <v>499.8</v>
      </c>
      <c r="F38" s="189">
        <v>5.18</v>
      </c>
      <c r="G38" s="68">
        <f t="shared" si="27"/>
        <v>2588.9639999999999</v>
      </c>
      <c r="H38" s="69"/>
      <c r="I38" s="70">
        <f t="shared" si="28"/>
        <v>0</v>
      </c>
      <c r="J38" s="69"/>
      <c r="K38" s="70">
        <f t="shared" si="29"/>
        <v>0</v>
      </c>
      <c r="L38" s="69"/>
      <c r="M38" s="70">
        <f t="shared" si="30"/>
        <v>0</v>
      </c>
      <c r="N38" s="69"/>
      <c r="O38" s="70">
        <f t="shared" si="31"/>
        <v>0</v>
      </c>
      <c r="P38" s="69"/>
      <c r="Q38" s="70">
        <f t="shared" si="32"/>
        <v>0</v>
      </c>
      <c r="R38" s="71">
        <f t="shared" si="33"/>
        <v>499.8</v>
      </c>
      <c r="S38" s="70">
        <f t="shared" si="34"/>
        <v>2588.9639999999999</v>
      </c>
      <c r="T38" s="72">
        <f t="shared" si="35"/>
        <v>0</v>
      </c>
      <c r="U38" s="73">
        <f t="shared" si="36"/>
        <v>0</v>
      </c>
      <c r="V38" s="73">
        <f t="shared" si="37"/>
        <v>0</v>
      </c>
      <c r="W38" s="73">
        <f t="shared" si="38"/>
        <v>0</v>
      </c>
      <c r="X38" s="73">
        <f t="shared" si="39"/>
        <v>0</v>
      </c>
      <c r="Y38" s="73">
        <f t="shared" si="40"/>
        <v>0</v>
      </c>
      <c r="Z38" s="73">
        <f t="shared" si="41"/>
        <v>0</v>
      </c>
      <c r="AA38" s="74"/>
      <c r="AB38" s="177"/>
      <c r="AC38" s="177"/>
      <c r="AD38" s="177"/>
      <c r="AE38" s="177"/>
      <c r="AF38" s="177"/>
      <c r="AG38" s="177"/>
      <c r="AH38" s="177"/>
      <c r="AI38" s="177"/>
      <c r="AJ38" s="177"/>
      <c r="AK38" s="177"/>
      <c r="AL38" s="177"/>
      <c r="AM38" s="177"/>
      <c r="AN38" s="177"/>
      <c r="AO38" s="177"/>
      <c r="AP38" s="177"/>
      <c r="AQ38" s="177"/>
      <c r="AR38" s="177"/>
      <c r="AS38" s="177"/>
      <c r="AT38" s="177"/>
      <c r="AU38" s="71">
        <f t="shared" si="42"/>
        <v>499.8</v>
      </c>
      <c r="AV38" s="76">
        <f t="shared" si="43"/>
        <v>0</v>
      </c>
      <c r="AW38" s="76">
        <f t="shared" si="44"/>
        <v>0</v>
      </c>
      <c r="AX38" s="76">
        <f t="shared" si="45"/>
        <v>0</v>
      </c>
      <c r="AY38" s="76">
        <f t="shared" si="46"/>
        <v>0</v>
      </c>
      <c r="AZ38" s="76">
        <f t="shared" si="47"/>
        <v>0</v>
      </c>
      <c r="BA38" s="71">
        <f t="shared" si="48"/>
        <v>499.8</v>
      </c>
      <c r="BB38" s="71">
        <f t="shared" si="49"/>
        <v>0</v>
      </c>
      <c r="BC38" s="77">
        <f t="shared" si="50"/>
        <v>0</v>
      </c>
      <c r="BD38" s="77">
        <f t="shared" si="51"/>
        <v>0</v>
      </c>
      <c r="BE38" s="77">
        <f t="shared" si="52"/>
        <v>0</v>
      </c>
      <c r="BF38" s="77">
        <f t="shared" si="53"/>
        <v>0</v>
      </c>
      <c r="BG38" s="77">
        <f t="shared" si="54"/>
        <v>0</v>
      </c>
      <c r="BH38" s="77">
        <f t="shared" si="55"/>
        <v>0</v>
      </c>
      <c r="BI38" s="77">
        <f t="shared" si="56"/>
        <v>0</v>
      </c>
      <c r="BJ38" s="77">
        <f t="shared" si="57"/>
        <v>0</v>
      </c>
      <c r="BK38" s="77">
        <f t="shared" si="58"/>
        <v>0</v>
      </c>
      <c r="BL38" s="77">
        <f t="shared" si="59"/>
        <v>0</v>
      </c>
      <c r="BM38" s="77">
        <f t="shared" si="60"/>
        <v>0</v>
      </c>
      <c r="BN38" s="77">
        <f t="shared" si="61"/>
        <v>0</v>
      </c>
      <c r="BO38" s="77">
        <f t="shared" si="62"/>
        <v>0</v>
      </c>
      <c r="BP38" s="77">
        <f t="shared" si="63"/>
        <v>0</v>
      </c>
      <c r="BQ38" s="77">
        <f t="shared" si="64"/>
        <v>0</v>
      </c>
      <c r="BR38" s="77">
        <f t="shared" si="65"/>
        <v>0</v>
      </c>
      <c r="BS38" s="77">
        <f t="shared" si="66"/>
        <v>0</v>
      </c>
      <c r="BT38" s="77">
        <f t="shared" si="67"/>
        <v>0</v>
      </c>
      <c r="BU38" s="77">
        <f t="shared" si="68"/>
        <v>0</v>
      </c>
      <c r="BV38" s="77">
        <f t="shared" si="69"/>
        <v>0</v>
      </c>
      <c r="BW38" s="177"/>
      <c r="BX38" s="12" t="str">
        <f t="shared" si="70"/>
        <v/>
      </c>
      <c r="BY38" s="95">
        <f t="shared" si="71"/>
        <v>0</v>
      </c>
      <c r="BZ38" s="177">
        <f t="shared" si="72"/>
        <v>0</v>
      </c>
      <c r="CA38" s="177">
        <f t="shared" si="73"/>
        <v>0</v>
      </c>
      <c r="CB38" s="177">
        <f t="shared" si="74"/>
        <v>0</v>
      </c>
      <c r="CC38" s="177">
        <f t="shared" si="75"/>
        <v>0</v>
      </c>
      <c r="CD38" s="177">
        <f t="shared" si="76"/>
        <v>0</v>
      </c>
      <c r="CE38" s="177">
        <f t="shared" si="77"/>
        <v>0</v>
      </c>
      <c r="CF38" s="177">
        <f t="shared" si="78"/>
        <v>0</v>
      </c>
      <c r="CG38" s="9"/>
    </row>
    <row r="39" spans="1:85">
      <c r="A39" s="58"/>
      <c r="B39" s="59" t="s">
        <v>71</v>
      </c>
      <c r="C39" s="60" t="s">
        <v>204</v>
      </c>
      <c r="D39" s="61"/>
      <c r="E39" s="61"/>
      <c r="F39" s="61"/>
      <c r="G39" s="62">
        <f>SUM(G40:G59)</f>
        <v>178138.25710000002</v>
      </c>
      <c r="H39" s="63"/>
      <c r="I39" s="64">
        <f t="shared" si="28"/>
        <v>0</v>
      </c>
      <c r="J39" s="63"/>
      <c r="K39" s="64">
        <f t="shared" si="29"/>
        <v>0</v>
      </c>
      <c r="L39" s="63"/>
      <c r="M39" s="64">
        <f t="shared" si="30"/>
        <v>0</v>
      </c>
      <c r="N39" s="63"/>
      <c r="O39" s="64">
        <f t="shared" si="31"/>
        <v>0</v>
      </c>
      <c r="P39" s="63"/>
      <c r="Q39" s="64">
        <f t="shared" si="32"/>
        <v>0</v>
      </c>
      <c r="R39" s="176">
        <f t="shared" si="33"/>
        <v>0</v>
      </c>
      <c r="S39" s="62">
        <f>SUM(S40:S59)</f>
        <v>178138.25710000002</v>
      </c>
      <c r="T39" s="62"/>
      <c r="U39" s="62"/>
      <c r="V39" s="62"/>
      <c r="W39" s="62"/>
      <c r="X39" s="62"/>
      <c r="Y39" s="62"/>
      <c r="Z39" s="165">
        <f>IF(C39&lt;&gt;"",SUM(BC39:BV39)/S39,"")</f>
        <v>0</v>
      </c>
      <c r="AA39" s="63"/>
      <c r="AB39" s="63"/>
      <c r="AC39" s="63"/>
      <c r="AD39" s="63"/>
      <c r="AE39" s="63"/>
      <c r="AF39" s="63"/>
      <c r="AG39" s="63"/>
      <c r="AH39" s="63"/>
      <c r="AI39" s="63"/>
      <c r="AJ39" s="63"/>
      <c r="AK39" s="63"/>
      <c r="AL39" s="63"/>
      <c r="AM39" s="63"/>
      <c r="AN39" s="63"/>
      <c r="AO39" s="63"/>
      <c r="AP39" s="63"/>
      <c r="AQ39" s="63"/>
      <c r="AR39" s="63"/>
      <c r="AS39" s="63"/>
      <c r="AT39" s="63"/>
      <c r="AU39" s="67" t="str">
        <f t="shared" si="42"/>
        <v/>
      </c>
      <c r="AV39" s="63">
        <f t="shared" si="43"/>
        <v>0</v>
      </c>
      <c r="AW39" s="63">
        <f t="shared" si="44"/>
        <v>0</v>
      </c>
      <c r="AX39" s="63">
        <f t="shared" si="45"/>
        <v>0</v>
      </c>
      <c r="AY39" s="63">
        <f t="shared" si="46"/>
        <v>0</v>
      </c>
      <c r="AZ39" s="63">
        <f t="shared" si="47"/>
        <v>0</v>
      </c>
      <c r="BA39" s="67">
        <f t="shared" si="48"/>
        <v>0</v>
      </c>
      <c r="BB39" s="67">
        <f t="shared" si="49"/>
        <v>0</v>
      </c>
      <c r="BC39" s="62">
        <f>SUM(BC40:BC59)</f>
        <v>0</v>
      </c>
      <c r="BD39" s="62">
        <f t="shared" ref="BD39:BV39" si="81">SUM(BD40:BD59)</f>
        <v>0</v>
      </c>
      <c r="BE39" s="62">
        <f t="shared" si="81"/>
        <v>0</v>
      </c>
      <c r="BF39" s="62">
        <f t="shared" si="81"/>
        <v>0</v>
      </c>
      <c r="BG39" s="62">
        <f t="shared" si="81"/>
        <v>0</v>
      </c>
      <c r="BH39" s="62">
        <f t="shared" si="81"/>
        <v>0</v>
      </c>
      <c r="BI39" s="62">
        <f t="shared" si="81"/>
        <v>0</v>
      </c>
      <c r="BJ39" s="62">
        <f t="shared" si="81"/>
        <v>0</v>
      </c>
      <c r="BK39" s="62">
        <f t="shared" si="81"/>
        <v>0</v>
      </c>
      <c r="BL39" s="62">
        <f t="shared" si="81"/>
        <v>0</v>
      </c>
      <c r="BM39" s="62">
        <f t="shared" si="81"/>
        <v>0</v>
      </c>
      <c r="BN39" s="62">
        <f t="shared" si="81"/>
        <v>0</v>
      </c>
      <c r="BO39" s="62">
        <f t="shared" si="81"/>
        <v>0</v>
      </c>
      <c r="BP39" s="62">
        <f t="shared" si="81"/>
        <v>0</v>
      </c>
      <c r="BQ39" s="62">
        <f t="shared" si="81"/>
        <v>0</v>
      </c>
      <c r="BR39" s="62">
        <f t="shared" si="81"/>
        <v>0</v>
      </c>
      <c r="BS39" s="62">
        <f t="shared" si="81"/>
        <v>0</v>
      </c>
      <c r="BT39" s="62">
        <f t="shared" si="81"/>
        <v>0</v>
      </c>
      <c r="BU39" s="62">
        <f t="shared" si="81"/>
        <v>0</v>
      </c>
      <c r="BV39" s="62">
        <f t="shared" si="81"/>
        <v>0</v>
      </c>
      <c r="BW39" s="63"/>
      <c r="BX39" t="str">
        <f t="shared" si="70"/>
        <v/>
      </c>
      <c r="BY39" s="94">
        <f t="shared" si="71"/>
        <v>0</v>
      </c>
      <c r="BZ39" s="94">
        <f t="shared" si="72"/>
        <v>0</v>
      </c>
      <c r="CA39" s="94">
        <f t="shared" si="73"/>
        <v>0</v>
      </c>
      <c r="CB39" s="94">
        <f t="shared" si="74"/>
        <v>0</v>
      </c>
      <c r="CC39" s="94">
        <f t="shared" si="75"/>
        <v>0</v>
      </c>
      <c r="CD39" s="94">
        <f t="shared" si="76"/>
        <v>0</v>
      </c>
      <c r="CE39" s="94">
        <f t="shared" si="77"/>
        <v>0</v>
      </c>
      <c r="CF39" s="94">
        <f t="shared" si="78"/>
        <v>0</v>
      </c>
      <c r="CG39" s="9"/>
    </row>
    <row r="40" spans="1:85">
      <c r="A40" s="185"/>
      <c r="B40" s="179" t="s">
        <v>205</v>
      </c>
      <c r="C40" s="198" t="s">
        <v>206</v>
      </c>
      <c r="D40" s="175"/>
      <c r="E40" s="178"/>
      <c r="F40" s="189"/>
      <c r="G40" s="68">
        <f t="shared" si="27"/>
        <v>0</v>
      </c>
      <c r="H40" s="69"/>
      <c r="I40" s="70">
        <f t="shared" si="28"/>
        <v>0</v>
      </c>
      <c r="J40" s="69"/>
      <c r="K40" s="70">
        <f t="shared" si="29"/>
        <v>0</v>
      </c>
      <c r="L40" s="69"/>
      <c r="M40" s="70">
        <f t="shared" si="30"/>
        <v>0</v>
      </c>
      <c r="N40" s="69"/>
      <c r="O40" s="70">
        <f t="shared" si="31"/>
        <v>0</v>
      </c>
      <c r="P40" s="69"/>
      <c r="Q40" s="70">
        <f t="shared" si="32"/>
        <v>0</v>
      </c>
      <c r="R40" s="71">
        <f t="shared" si="33"/>
        <v>0</v>
      </c>
      <c r="S40" s="70">
        <f t="shared" si="34"/>
        <v>0</v>
      </c>
      <c r="T40" s="72" t="str">
        <f t="shared" si="35"/>
        <v/>
      </c>
      <c r="U40" s="73">
        <f t="shared" si="36"/>
        <v>0</v>
      </c>
      <c r="V40" s="73">
        <f t="shared" si="37"/>
        <v>0</v>
      </c>
      <c r="W40" s="73">
        <f t="shared" si="38"/>
        <v>0</v>
      </c>
      <c r="X40" s="73">
        <f t="shared" si="39"/>
        <v>0</v>
      </c>
      <c r="Y40" s="73">
        <f t="shared" si="40"/>
        <v>0</v>
      </c>
      <c r="Z40" s="73" t="str">
        <f t="shared" si="41"/>
        <v/>
      </c>
      <c r="AA40" s="74"/>
      <c r="AB40" s="177"/>
      <c r="AC40" s="177"/>
      <c r="AD40" s="177"/>
      <c r="AE40" s="177"/>
      <c r="AF40" s="177"/>
      <c r="AG40" s="177"/>
      <c r="AH40" s="177"/>
      <c r="AI40" s="177"/>
      <c r="AJ40" s="177"/>
      <c r="AK40" s="177"/>
      <c r="AL40" s="177"/>
      <c r="AM40" s="177"/>
      <c r="AN40" s="177"/>
      <c r="AO40" s="177"/>
      <c r="AP40" s="177"/>
      <c r="AQ40" s="177"/>
      <c r="AR40" s="177"/>
      <c r="AS40" s="177"/>
      <c r="AT40" s="177"/>
      <c r="AU40" s="71" t="str">
        <f t="shared" si="42"/>
        <v/>
      </c>
      <c r="AV40" s="76">
        <f t="shared" si="43"/>
        <v>0</v>
      </c>
      <c r="AW40" s="76">
        <f t="shared" si="44"/>
        <v>0</v>
      </c>
      <c r="AX40" s="76">
        <f t="shared" si="45"/>
        <v>0</v>
      </c>
      <c r="AY40" s="76">
        <f t="shared" si="46"/>
        <v>0</v>
      </c>
      <c r="AZ40" s="76">
        <f t="shared" si="47"/>
        <v>0</v>
      </c>
      <c r="BA40" s="71">
        <f t="shared" si="48"/>
        <v>0</v>
      </c>
      <c r="BB40" s="71">
        <f t="shared" si="49"/>
        <v>0</v>
      </c>
      <c r="BC40" s="77">
        <f t="shared" si="50"/>
        <v>0</v>
      </c>
      <c r="BD40" s="77">
        <f t="shared" si="51"/>
        <v>0</v>
      </c>
      <c r="BE40" s="77">
        <f t="shared" si="52"/>
        <v>0</v>
      </c>
      <c r="BF40" s="77">
        <f t="shared" si="53"/>
        <v>0</v>
      </c>
      <c r="BG40" s="77">
        <f t="shared" si="54"/>
        <v>0</v>
      </c>
      <c r="BH40" s="77">
        <f t="shared" si="55"/>
        <v>0</v>
      </c>
      <c r="BI40" s="77">
        <f t="shared" si="56"/>
        <v>0</v>
      </c>
      <c r="BJ40" s="77">
        <f t="shared" si="57"/>
        <v>0</v>
      </c>
      <c r="BK40" s="77">
        <f t="shared" si="58"/>
        <v>0</v>
      </c>
      <c r="BL40" s="77">
        <f t="shared" si="59"/>
        <v>0</v>
      </c>
      <c r="BM40" s="77">
        <f t="shared" si="60"/>
        <v>0</v>
      </c>
      <c r="BN40" s="77">
        <f t="shared" si="61"/>
        <v>0</v>
      </c>
      <c r="BO40" s="77">
        <f t="shared" si="62"/>
        <v>0</v>
      </c>
      <c r="BP40" s="77">
        <f t="shared" si="63"/>
        <v>0</v>
      </c>
      <c r="BQ40" s="77">
        <f t="shared" si="64"/>
        <v>0</v>
      </c>
      <c r="BR40" s="77">
        <f t="shared" si="65"/>
        <v>0</v>
      </c>
      <c r="BS40" s="77">
        <f t="shared" si="66"/>
        <v>0</v>
      </c>
      <c r="BT40" s="77">
        <f t="shared" si="67"/>
        <v>0</v>
      </c>
      <c r="BU40" s="77">
        <f t="shared" si="68"/>
        <v>0</v>
      </c>
      <c r="BV40" s="77">
        <f t="shared" si="69"/>
        <v>0</v>
      </c>
      <c r="BW40" s="177"/>
      <c r="BX40" s="12" t="str">
        <f t="shared" si="70"/>
        <v/>
      </c>
      <c r="BY40" s="95">
        <f t="shared" si="71"/>
        <v>0</v>
      </c>
      <c r="BZ40" s="177">
        <f t="shared" si="72"/>
        <v>0</v>
      </c>
      <c r="CA40" s="177">
        <f t="shared" si="73"/>
        <v>0</v>
      </c>
      <c r="CB40" s="177">
        <f t="shared" si="74"/>
        <v>0</v>
      </c>
      <c r="CC40" s="177">
        <f t="shared" si="75"/>
        <v>0</v>
      </c>
      <c r="CD40" s="177">
        <f t="shared" si="76"/>
        <v>0</v>
      </c>
      <c r="CE40" s="177">
        <f t="shared" si="77"/>
        <v>0</v>
      </c>
      <c r="CF40" s="177">
        <f t="shared" si="78"/>
        <v>0</v>
      </c>
      <c r="CG40" s="9"/>
    </row>
    <row r="41" spans="1:85">
      <c r="A41" s="194" t="s">
        <v>207</v>
      </c>
      <c r="B41" s="186" t="s">
        <v>208</v>
      </c>
      <c r="C41" s="192" t="s">
        <v>209</v>
      </c>
      <c r="D41" s="196" t="s">
        <v>185</v>
      </c>
      <c r="E41" s="197">
        <f>((1+0.3)*2/2)*75</f>
        <v>97.5</v>
      </c>
      <c r="F41" s="189">
        <v>253.24</v>
      </c>
      <c r="G41" s="68">
        <f t="shared" si="27"/>
        <v>24690.9</v>
      </c>
      <c r="H41" s="69"/>
      <c r="I41" s="70">
        <f t="shared" si="28"/>
        <v>0</v>
      </c>
      <c r="J41" s="69"/>
      <c r="K41" s="70">
        <f t="shared" si="29"/>
        <v>0</v>
      </c>
      <c r="L41" s="69"/>
      <c r="M41" s="70">
        <f t="shared" si="30"/>
        <v>0</v>
      </c>
      <c r="N41" s="69"/>
      <c r="O41" s="70">
        <f t="shared" si="31"/>
        <v>0</v>
      </c>
      <c r="P41" s="69"/>
      <c r="Q41" s="70">
        <f t="shared" si="32"/>
        <v>0</v>
      </c>
      <c r="R41" s="71">
        <f t="shared" si="33"/>
        <v>97.5</v>
      </c>
      <c r="S41" s="70">
        <f t="shared" si="34"/>
        <v>24690.9</v>
      </c>
      <c r="T41" s="72">
        <f t="shared" si="35"/>
        <v>0</v>
      </c>
      <c r="U41" s="73">
        <f t="shared" si="36"/>
        <v>0</v>
      </c>
      <c r="V41" s="73">
        <f t="shared" si="37"/>
        <v>0</v>
      </c>
      <c r="W41" s="73">
        <f t="shared" si="38"/>
        <v>0</v>
      </c>
      <c r="X41" s="73">
        <f t="shared" si="39"/>
        <v>0</v>
      </c>
      <c r="Y41" s="73">
        <f t="shared" si="40"/>
        <v>0</v>
      </c>
      <c r="Z41" s="73">
        <f t="shared" si="41"/>
        <v>0</v>
      </c>
      <c r="AA41" s="74"/>
      <c r="AB41" s="177"/>
      <c r="AC41" s="177"/>
      <c r="AD41" s="177"/>
      <c r="AE41" s="177"/>
      <c r="AF41" s="177"/>
      <c r="AG41" s="177"/>
      <c r="AH41" s="177"/>
      <c r="AI41" s="177"/>
      <c r="AJ41" s="177"/>
      <c r="AK41" s="177"/>
      <c r="AL41" s="177"/>
      <c r="AM41" s="177"/>
      <c r="AN41" s="177"/>
      <c r="AO41" s="177"/>
      <c r="AP41" s="177"/>
      <c r="AQ41" s="177"/>
      <c r="AR41" s="177"/>
      <c r="AS41" s="177"/>
      <c r="AT41" s="177"/>
      <c r="AU41" s="71">
        <f t="shared" si="42"/>
        <v>97.5</v>
      </c>
      <c r="AV41" s="76">
        <f t="shared" si="43"/>
        <v>0</v>
      </c>
      <c r="AW41" s="76">
        <f t="shared" si="44"/>
        <v>0</v>
      </c>
      <c r="AX41" s="76">
        <f t="shared" si="45"/>
        <v>0</v>
      </c>
      <c r="AY41" s="76">
        <f t="shared" si="46"/>
        <v>0</v>
      </c>
      <c r="AZ41" s="76">
        <f t="shared" si="47"/>
        <v>0</v>
      </c>
      <c r="BA41" s="71">
        <f t="shared" si="48"/>
        <v>97.5</v>
      </c>
      <c r="BB41" s="71">
        <f t="shared" si="49"/>
        <v>0</v>
      </c>
      <c r="BC41" s="77">
        <f t="shared" si="50"/>
        <v>0</v>
      </c>
      <c r="BD41" s="77">
        <f t="shared" si="51"/>
        <v>0</v>
      </c>
      <c r="BE41" s="77">
        <f t="shared" si="52"/>
        <v>0</v>
      </c>
      <c r="BF41" s="77">
        <f t="shared" si="53"/>
        <v>0</v>
      </c>
      <c r="BG41" s="77">
        <f t="shared" si="54"/>
        <v>0</v>
      </c>
      <c r="BH41" s="77">
        <f t="shared" si="55"/>
        <v>0</v>
      </c>
      <c r="BI41" s="77">
        <f t="shared" si="56"/>
        <v>0</v>
      </c>
      <c r="BJ41" s="77">
        <f t="shared" si="57"/>
        <v>0</v>
      </c>
      <c r="BK41" s="77">
        <f t="shared" si="58"/>
        <v>0</v>
      </c>
      <c r="BL41" s="77">
        <f t="shared" si="59"/>
        <v>0</v>
      </c>
      <c r="BM41" s="77">
        <f t="shared" si="60"/>
        <v>0</v>
      </c>
      <c r="BN41" s="77">
        <f t="shared" si="61"/>
        <v>0</v>
      </c>
      <c r="BO41" s="77">
        <f t="shared" si="62"/>
        <v>0</v>
      </c>
      <c r="BP41" s="77">
        <f t="shared" si="63"/>
        <v>0</v>
      </c>
      <c r="BQ41" s="77">
        <f t="shared" si="64"/>
        <v>0</v>
      </c>
      <c r="BR41" s="77">
        <f t="shared" si="65"/>
        <v>0</v>
      </c>
      <c r="BS41" s="77">
        <f t="shared" si="66"/>
        <v>0</v>
      </c>
      <c r="BT41" s="77">
        <f t="shared" si="67"/>
        <v>0</v>
      </c>
      <c r="BU41" s="77">
        <f t="shared" si="68"/>
        <v>0</v>
      </c>
      <c r="BV41" s="77">
        <f t="shared" si="69"/>
        <v>0</v>
      </c>
      <c r="BW41" s="177"/>
      <c r="BX41" s="12" t="str">
        <f t="shared" si="70"/>
        <v/>
      </c>
      <c r="BY41" s="95">
        <f t="shared" si="71"/>
        <v>0</v>
      </c>
      <c r="BZ41" s="177">
        <f t="shared" si="72"/>
        <v>0</v>
      </c>
      <c r="CA41" s="177">
        <f t="shared" si="73"/>
        <v>0</v>
      </c>
      <c r="CB41" s="177">
        <f t="shared" si="74"/>
        <v>0</v>
      </c>
      <c r="CC41" s="177">
        <f t="shared" si="75"/>
        <v>0</v>
      </c>
      <c r="CD41" s="177">
        <f t="shared" si="76"/>
        <v>0</v>
      </c>
      <c r="CE41" s="177">
        <f t="shared" si="77"/>
        <v>0</v>
      </c>
      <c r="CF41" s="177">
        <f t="shared" si="78"/>
        <v>0</v>
      </c>
      <c r="CG41" s="9"/>
    </row>
    <row r="42" spans="1:85">
      <c r="A42" s="194" t="s">
        <v>210</v>
      </c>
      <c r="B42" s="186" t="s">
        <v>211</v>
      </c>
      <c r="C42" s="192" t="s">
        <v>212</v>
      </c>
      <c r="D42" s="196" t="s">
        <v>73</v>
      </c>
      <c r="E42" s="197">
        <f>3*1.2*75</f>
        <v>270</v>
      </c>
      <c r="F42" s="189">
        <v>9.16</v>
      </c>
      <c r="G42" s="68">
        <f t="shared" si="27"/>
        <v>2473.1999999999998</v>
      </c>
      <c r="H42" s="69"/>
      <c r="I42" s="70">
        <f t="shared" si="28"/>
        <v>0</v>
      </c>
      <c r="J42" s="69"/>
      <c r="K42" s="70">
        <f t="shared" si="29"/>
        <v>0</v>
      </c>
      <c r="L42" s="69"/>
      <c r="M42" s="70">
        <f t="shared" si="30"/>
        <v>0</v>
      </c>
      <c r="N42" s="69"/>
      <c r="O42" s="70">
        <f t="shared" si="31"/>
        <v>0</v>
      </c>
      <c r="P42" s="69"/>
      <c r="Q42" s="70">
        <f t="shared" si="32"/>
        <v>0</v>
      </c>
      <c r="R42" s="71">
        <f t="shared" si="33"/>
        <v>270</v>
      </c>
      <c r="S42" s="70">
        <f t="shared" si="34"/>
        <v>2473.1999999999998</v>
      </c>
      <c r="T42" s="72">
        <f t="shared" si="35"/>
        <v>0</v>
      </c>
      <c r="U42" s="73">
        <f t="shared" si="36"/>
        <v>0</v>
      </c>
      <c r="V42" s="73">
        <f t="shared" si="37"/>
        <v>0</v>
      </c>
      <c r="W42" s="73">
        <f t="shared" si="38"/>
        <v>0</v>
      </c>
      <c r="X42" s="73">
        <f t="shared" si="39"/>
        <v>0</v>
      </c>
      <c r="Y42" s="73">
        <f t="shared" si="40"/>
        <v>0</v>
      </c>
      <c r="Z42" s="73">
        <f t="shared" si="41"/>
        <v>0</v>
      </c>
      <c r="AA42" s="74"/>
      <c r="AB42" s="177"/>
      <c r="AC42" s="177"/>
      <c r="AD42" s="177"/>
      <c r="AE42" s="177"/>
      <c r="AF42" s="177"/>
      <c r="AG42" s="177"/>
      <c r="AH42" s="177"/>
      <c r="AI42" s="177"/>
      <c r="AJ42" s="177"/>
      <c r="AK42" s="177"/>
      <c r="AL42" s="177"/>
      <c r="AM42" s="177"/>
      <c r="AN42" s="177"/>
      <c r="AO42" s="177"/>
      <c r="AP42" s="177"/>
      <c r="AQ42" s="177"/>
      <c r="AR42" s="177"/>
      <c r="AS42" s="177"/>
      <c r="AT42" s="177"/>
      <c r="AU42" s="71">
        <f t="shared" si="42"/>
        <v>270</v>
      </c>
      <c r="AV42" s="76">
        <f t="shared" si="43"/>
        <v>0</v>
      </c>
      <c r="AW42" s="76">
        <f t="shared" si="44"/>
        <v>0</v>
      </c>
      <c r="AX42" s="76">
        <f t="shared" si="45"/>
        <v>0</v>
      </c>
      <c r="AY42" s="76">
        <f t="shared" si="46"/>
        <v>0</v>
      </c>
      <c r="AZ42" s="76">
        <f t="shared" si="47"/>
        <v>0</v>
      </c>
      <c r="BA42" s="71">
        <f t="shared" si="48"/>
        <v>270</v>
      </c>
      <c r="BB42" s="71">
        <f t="shared" si="49"/>
        <v>0</v>
      </c>
      <c r="BC42" s="77">
        <f t="shared" si="50"/>
        <v>0</v>
      </c>
      <c r="BD42" s="77">
        <f t="shared" si="51"/>
        <v>0</v>
      </c>
      <c r="BE42" s="77">
        <f t="shared" si="52"/>
        <v>0</v>
      </c>
      <c r="BF42" s="77">
        <f t="shared" si="53"/>
        <v>0</v>
      </c>
      <c r="BG42" s="77">
        <f t="shared" si="54"/>
        <v>0</v>
      </c>
      <c r="BH42" s="77">
        <f t="shared" si="55"/>
        <v>0</v>
      </c>
      <c r="BI42" s="77">
        <f t="shared" si="56"/>
        <v>0</v>
      </c>
      <c r="BJ42" s="77">
        <f t="shared" si="57"/>
        <v>0</v>
      </c>
      <c r="BK42" s="77">
        <f t="shared" si="58"/>
        <v>0</v>
      </c>
      <c r="BL42" s="77">
        <f t="shared" si="59"/>
        <v>0</v>
      </c>
      <c r="BM42" s="77">
        <f t="shared" si="60"/>
        <v>0</v>
      </c>
      <c r="BN42" s="77">
        <f t="shared" si="61"/>
        <v>0</v>
      </c>
      <c r="BO42" s="77">
        <f t="shared" si="62"/>
        <v>0</v>
      </c>
      <c r="BP42" s="77">
        <f t="shared" si="63"/>
        <v>0</v>
      </c>
      <c r="BQ42" s="77">
        <f t="shared" si="64"/>
        <v>0</v>
      </c>
      <c r="BR42" s="77">
        <f t="shared" si="65"/>
        <v>0</v>
      </c>
      <c r="BS42" s="77">
        <f t="shared" si="66"/>
        <v>0</v>
      </c>
      <c r="BT42" s="77">
        <f t="shared" si="67"/>
        <v>0</v>
      </c>
      <c r="BU42" s="77">
        <f t="shared" si="68"/>
        <v>0</v>
      </c>
      <c r="BV42" s="77">
        <f t="shared" si="69"/>
        <v>0</v>
      </c>
      <c r="BW42" s="177"/>
      <c r="BX42" s="12" t="str">
        <f t="shared" si="70"/>
        <v/>
      </c>
      <c r="BY42" s="95">
        <f t="shared" si="71"/>
        <v>0</v>
      </c>
      <c r="BZ42" s="177">
        <f t="shared" si="72"/>
        <v>0</v>
      </c>
      <c r="CA42" s="177">
        <f t="shared" si="73"/>
        <v>0</v>
      </c>
      <c r="CB42" s="177">
        <f t="shared" si="74"/>
        <v>0</v>
      </c>
      <c r="CC42" s="177">
        <f t="shared" si="75"/>
        <v>0</v>
      </c>
      <c r="CD42" s="177">
        <f t="shared" si="76"/>
        <v>0</v>
      </c>
      <c r="CE42" s="177">
        <f t="shared" si="77"/>
        <v>0</v>
      </c>
      <c r="CF42" s="177">
        <f t="shared" si="78"/>
        <v>0</v>
      </c>
      <c r="CG42" s="9"/>
    </row>
    <row r="43" spans="1:85">
      <c r="A43" s="194" t="s">
        <v>213</v>
      </c>
      <c r="B43" s="186" t="s">
        <v>214</v>
      </c>
      <c r="C43" s="192" t="s">
        <v>215</v>
      </c>
      <c r="D43" s="196" t="s">
        <v>65</v>
      </c>
      <c r="E43" s="197">
        <f>75*2</f>
        <v>150</v>
      </c>
      <c r="F43" s="189">
        <v>17.47</v>
      </c>
      <c r="G43" s="68">
        <f t="shared" si="27"/>
        <v>2620.5</v>
      </c>
      <c r="H43" s="69"/>
      <c r="I43" s="70">
        <f t="shared" si="28"/>
        <v>0</v>
      </c>
      <c r="J43" s="69"/>
      <c r="K43" s="70">
        <f t="shared" si="29"/>
        <v>0</v>
      </c>
      <c r="L43" s="69"/>
      <c r="M43" s="70">
        <f t="shared" si="30"/>
        <v>0</v>
      </c>
      <c r="N43" s="69"/>
      <c r="O43" s="70">
        <f t="shared" si="31"/>
        <v>0</v>
      </c>
      <c r="P43" s="69"/>
      <c r="Q43" s="70">
        <f t="shared" si="32"/>
        <v>0</v>
      </c>
      <c r="R43" s="71">
        <f t="shared" si="33"/>
        <v>150</v>
      </c>
      <c r="S43" s="70">
        <f t="shared" si="34"/>
        <v>2620.5</v>
      </c>
      <c r="T43" s="72">
        <f t="shared" si="35"/>
        <v>0</v>
      </c>
      <c r="U43" s="73">
        <f t="shared" si="36"/>
        <v>0</v>
      </c>
      <c r="V43" s="73">
        <f t="shared" si="37"/>
        <v>0</v>
      </c>
      <c r="W43" s="73">
        <f t="shared" si="38"/>
        <v>0</v>
      </c>
      <c r="X43" s="73">
        <f t="shared" si="39"/>
        <v>0</v>
      </c>
      <c r="Y43" s="73">
        <f t="shared" si="40"/>
        <v>0</v>
      </c>
      <c r="Z43" s="73">
        <f t="shared" si="41"/>
        <v>0</v>
      </c>
      <c r="AA43" s="74"/>
      <c r="AB43" s="177"/>
      <c r="AC43" s="177"/>
      <c r="AD43" s="177"/>
      <c r="AE43" s="177"/>
      <c r="AF43" s="177"/>
      <c r="AG43" s="177"/>
      <c r="AH43" s="177"/>
      <c r="AI43" s="177"/>
      <c r="AJ43" s="177"/>
      <c r="AK43" s="177"/>
      <c r="AL43" s="177"/>
      <c r="AM43" s="177"/>
      <c r="AN43" s="177"/>
      <c r="AO43" s="177"/>
      <c r="AP43" s="177"/>
      <c r="AQ43" s="177"/>
      <c r="AR43" s="177"/>
      <c r="AS43" s="177"/>
      <c r="AT43" s="177"/>
      <c r="AU43" s="71">
        <f t="shared" si="42"/>
        <v>150</v>
      </c>
      <c r="AV43" s="76">
        <f t="shared" si="43"/>
        <v>0</v>
      </c>
      <c r="AW43" s="76">
        <f t="shared" si="44"/>
        <v>0</v>
      </c>
      <c r="AX43" s="76">
        <f t="shared" si="45"/>
        <v>0</v>
      </c>
      <c r="AY43" s="76">
        <f t="shared" si="46"/>
        <v>0</v>
      </c>
      <c r="AZ43" s="76">
        <f t="shared" si="47"/>
        <v>0</v>
      </c>
      <c r="BA43" s="71">
        <f t="shared" si="48"/>
        <v>150</v>
      </c>
      <c r="BB43" s="71">
        <f t="shared" si="49"/>
        <v>0</v>
      </c>
      <c r="BC43" s="77">
        <f t="shared" si="50"/>
        <v>0</v>
      </c>
      <c r="BD43" s="77">
        <f t="shared" si="51"/>
        <v>0</v>
      </c>
      <c r="BE43" s="77">
        <f t="shared" si="52"/>
        <v>0</v>
      </c>
      <c r="BF43" s="77">
        <f t="shared" si="53"/>
        <v>0</v>
      </c>
      <c r="BG43" s="77">
        <f t="shared" si="54"/>
        <v>0</v>
      </c>
      <c r="BH43" s="77">
        <f t="shared" si="55"/>
        <v>0</v>
      </c>
      <c r="BI43" s="77">
        <f t="shared" si="56"/>
        <v>0</v>
      </c>
      <c r="BJ43" s="77">
        <f t="shared" si="57"/>
        <v>0</v>
      </c>
      <c r="BK43" s="77">
        <f t="shared" si="58"/>
        <v>0</v>
      </c>
      <c r="BL43" s="77">
        <f t="shared" si="59"/>
        <v>0</v>
      </c>
      <c r="BM43" s="77">
        <f t="shared" si="60"/>
        <v>0</v>
      </c>
      <c r="BN43" s="77">
        <f t="shared" si="61"/>
        <v>0</v>
      </c>
      <c r="BO43" s="77">
        <f t="shared" si="62"/>
        <v>0</v>
      </c>
      <c r="BP43" s="77">
        <f t="shared" si="63"/>
        <v>0</v>
      </c>
      <c r="BQ43" s="77">
        <f t="shared" si="64"/>
        <v>0</v>
      </c>
      <c r="BR43" s="77">
        <f t="shared" si="65"/>
        <v>0</v>
      </c>
      <c r="BS43" s="77">
        <f t="shared" si="66"/>
        <v>0</v>
      </c>
      <c r="BT43" s="77">
        <f t="shared" si="67"/>
        <v>0</v>
      </c>
      <c r="BU43" s="77">
        <f t="shared" si="68"/>
        <v>0</v>
      </c>
      <c r="BV43" s="77">
        <f t="shared" si="69"/>
        <v>0</v>
      </c>
      <c r="BW43" s="177"/>
      <c r="BX43" s="12" t="str">
        <f t="shared" si="70"/>
        <v/>
      </c>
      <c r="BY43" s="95">
        <f t="shared" si="71"/>
        <v>0</v>
      </c>
      <c r="BZ43" s="177">
        <f t="shared" si="72"/>
        <v>0</v>
      </c>
      <c r="CA43" s="177">
        <f t="shared" si="73"/>
        <v>0</v>
      </c>
      <c r="CB43" s="177">
        <f t="shared" si="74"/>
        <v>0</v>
      </c>
      <c r="CC43" s="177">
        <f t="shared" si="75"/>
        <v>0</v>
      </c>
      <c r="CD43" s="177">
        <f t="shared" si="76"/>
        <v>0</v>
      </c>
      <c r="CE43" s="177">
        <f t="shared" si="77"/>
        <v>0</v>
      </c>
      <c r="CF43" s="177">
        <f t="shared" si="78"/>
        <v>0</v>
      </c>
      <c r="CG43" s="9"/>
    </row>
    <row r="44" spans="1:85">
      <c r="A44" s="194" t="s">
        <v>216</v>
      </c>
      <c r="B44" s="186" t="s">
        <v>217</v>
      </c>
      <c r="C44" s="192" t="s">
        <v>218</v>
      </c>
      <c r="D44" s="196" t="s">
        <v>73</v>
      </c>
      <c r="E44" s="197">
        <v>75</v>
      </c>
      <c r="F44" s="189">
        <v>35.99</v>
      </c>
      <c r="G44" s="68">
        <f t="shared" si="27"/>
        <v>2699.25</v>
      </c>
      <c r="H44" s="69"/>
      <c r="I44" s="70">
        <f t="shared" si="28"/>
        <v>0</v>
      </c>
      <c r="J44" s="69"/>
      <c r="K44" s="70">
        <f t="shared" si="29"/>
        <v>0</v>
      </c>
      <c r="L44" s="69"/>
      <c r="M44" s="70">
        <f t="shared" si="30"/>
        <v>0</v>
      </c>
      <c r="N44" s="69"/>
      <c r="O44" s="70">
        <f t="shared" si="31"/>
        <v>0</v>
      </c>
      <c r="P44" s="69"/>
      <c r="Q44" s="70">
        <f t="shared" si="32"/>
        <v>0</v>
      </c>
      <c r="R44" s="71">
        <f t="shared" si="33"/>
        <v>75</v>
      </c>
      <c r="S44" s="70">
        <f t="shared" si="34"/>
        <v>2699.25</v>
      </c>
      <c r="T44" s="72">
        <f t="shared" si="35"/>
        <v>0</v>
      </c>
      <c r="U44" s="73">
        <f t="shared" si="36"/>
        <v>0</v>
      </c>
      <c r="V44" s="73">
        <f t="shared" si="37"/>
        <v>0</v>
      </c>
      <c r="W44" s="73">
        <f t="shared" si="38"/>
        <v>0</v>
      </c>
      <c r="X44" s="73">
        <f t="shared" si="39"/>
        <v>0</v>
      </c>
      <c r="Y44" s="73">
        <f t="shared" si="40"/>
        <v>0</v>
      </c>
      <c r="Z44" s="73">
        <f t="shared" si="41"/>
        <v>0</v>
      </c>
      <c r="AA44" s="74"/>
      <c r="AB44" s="177"/>
      <c r="AC44" s="177"/>
      <c r="AD44" s="177"/>
      <c r="AE44" s="177"/>
      <c r="AF44" s="177"/>
      <c r="AG44" s="177"/>
      <c r="AH44" s="177"/>
      <c r="AI44" s="177"/>
      <c r="AJ44" s="177"/>
      <c r="AK44" s="177"/>
      <c r="AL44" s="177"/>
      <c r="AM44" s="177"/>
      <c r="AN44" s="177"/>
      <c r="AO44" s="177"/>
      <c r="AP44" s="177"/>
      <c r="AQ44" s="177"/>
      <c r="AR44" s="177"/>
      <c r="AS44" s="177"/>
      <c r="AT44" s="177"/>
      <c r="AU44" s="71">
        <f t="shared" si="42"/>
        <v>75</v>
      </c>
      <c r="AV44" s="76">
        <f t="shared" si="43"/>
        <v>0</v>
      </c>
      <c r="AW44" s="76">
        <f t="shared" si="44"/>
        <v>0</v>
      </c>
      <c r="AX44" s="76">
        <f t="shared" si="45"/>
        <v>0</v>
      </c>
      <c r="AY44" s="76">
        <f t="shared" si="46"/>
        <v>0</v>
      </c>
      <c r="AZ44" s="76">
        <f t="shared" si="47"/>
        <v>0</v>
      </c>
      <c r="BA44" s="71">
        <f t="shared" si="48"/>
        <v>75</v>
      </c>
      <c r="BB44" s="71">
        <f t="shared" si="49"/>
        <v>0</v>
      </c>
      <c r="BC44" s="77">
        <f t="shared" si="50"/>
        <v>0</v>
      </c>
      <c r="BD44" s="77">
        <f t="shared" si="51"/>
        <v>0</v>
      </c>
      <c r="BE44" s="77">
        <f t="shared" si="52"/>
        <v>0</v>
      </c>
      <c r="BF44" s="77">
        <f t="shared" si="53"/>
        <v>0</v>
      </c>
      <c r="BG44" s="77">
        <f t="shared" si="54"/>
        <v>0</v>
      </c>
      <c r="BH44" s="77">
        <f t="shared" si="55"/>
        <v>0</v>
      </c>
      <c r="BI44" s="77">
        <f t="shared" si="56"/>
        <v>0</v>
      </c>
      <c r="BJ44" s="77">
        <f t="shared" si="57"/>
        <v>0</v>
      </c>
      <c r="BK44" s="77">
        <f t="shared" si="58"/>
        <v>0</v>
      </c>
      <c r="BL44" s="77">
        <f t="shared" si="59"/>
        <v>0</v>
      </c>
      <c r="BM44" s="77">
        <f t="shared" si="60"/>
        <v>0</v>
      </c>
      <c r="BN44" s="77">
        <f t="shared" si="61"/>
        <v>0</v>
      </c>
      <c r="BO44" s="77">
        <f t="shared" si="62"/>
        <v>0</v>
      </c>
      <c r="BP44" s="77">
        <f t="shared" si="63"/>
        <v>0</v>
      </c>
      <c r="BQ44" s="77">
        <f t="shared" si="64"/>
        <v>0</v>
      </c>
      <c r="BR44" s="77">
        <f t="shared" si="65"/>
        <v>0</v>
      </c>
      <c r="BS44" s="77">
        <f t="shared" si="66"/>
        <v>0</v>
      </c>
      <c r="BT44" s="77">
        <f t="shared" si="67"/>
        <v>0</v>
      </c>
      <c r="BU44" s="77">
        <f t="shared" si="68"/>
        <v>0</v>
      </c>
      <c r="BV44" s="77">
        <f t="shared" si="69"/>
        <v>0</v>
      </c>
      <c r="BW44" s="177"/>
      <c r="BX44" s="12" t="str">
        <f t="shared" si="70"/>
        <v/>
      </c>
      <c r="BY44" s="95">
        <f t="shared" si="71"/>
        <v>0</v>
      </c>
      <c r="BZ44" s="177">
        <f t="shared" si="72"/>
        <v>0</v>
      </c>
      <c r="CA44" s="177">
        <f t="shared" si="73"/>
        <v>0</v>
      </c>
      <c r="CB44" s="177">
        <f t="shared" si="74"/>
        <v>0</v>
      </c>
      <c r="CC44" s="177">
        <f t="shared" si="75"/>
        <v>0</v>
      </c>
      <c r="CD44" s="177">
        <f t="shared" si="76"/>
        <v>0</v>
      </c>
      <c r="CE44" s="177">
        <f t="shared" si="77"/>
        <v>0</v>
      </c>
      <c r="CF44" s="177">
        <f t="shared" si="78"/>
        <v>0</v>
      </c>
      <c r="CG44" s="9"/>
    </row>
    <row r="45" spans="1:85">
      <c r="A45" s="185"/>
      <c r="B45" s="179" t="s">
        <v>219</v>
      </c>
      <c r="C45" s="198" t="s">
        <v>220</v>
      </c>
      <c r="D45" s="175"/>
      <c r="E45" s="178"/>
      <c r="F45" s="189"/>
      <c r="G45" s="68">
        <f t="shared" si="27"/>
        <v>0</v>
      </c>
      <c r="H45" s="69"/>
      <c r="I45" s="70">
        <f t="shared" si="28"/>
        <v>0</v>
      </c>
      <c r="J45" s="69"/>
      <c r="K45" s="70">
        <f t="shared" si="29"/>
        <v>0</v>
      </c>
      <c r="L45" s="69"/>
      <c r="M45" s="70">
        <f t="shared" si="30"/>
        <v>0</v>
      </c>
      <c r="N45" s="69"/>
      <c r="O45" s="70">
        <f t="shared" si="31"/>
        <v>0</v>
      </c>
      <c r="P45" s="69"/>
      <c r="Q45" s="70">
        <f t="shared" si="32"/>
        <v>0</v>
      </c>
      <c r="R45" s="71">
        <f t="shared" si="33"/>
        <v>0</v>
      </c>
      <c r="S45" s="70">
        <f t="shared" si="34"/>
        <v>0</v>
      </c>
      <c r="T45" s="72" t="str">
        <f t="shared" si="35"/>
        <v/>
      </c>
      <c r="U45" s="73">
        <f t="shared" si="36"/>
        <v>0</v>
      </c>
      <c r="V45" s="73">
        <f t="shared" si="37"/>
        <v>0</v>
      </c>
      <c r="W45" s="73">
        <f t="shared" si="38"/>
        <v>0</v>
      </c>
      <c r="X45" s="73">
        <f t="shared" si="39"/>
        <v>0</v>
      </c>
      <c r="Y45" s="73">
        <f t="shared" si="40"/>
        <v>0</v>
      </c>
      <c r="Z45" s="73" t="str">
        <f t="shared" si="41"/>
        <v/>
      </c>
      <c r="AA45" s="74"/>
      <c r="AB45" s="177"/>
      <c r="AC45" s="177"/>
      <c r="AD45" s="177"/>
      <c r="AE45" s="177"/>
      <c r="AF45" s="177"/>
      <c r="AG45" s="177"/>
      <c r="AH45" s="177"/>
      <c r="AI45" s="177"/>
      <c r="AJ45" s="177"/>
      <c r="AK45" s="177"/>
      <c r="AL45" s="177"/>
      <c r="AM45" s="177"/>
      <c r="AN45" s="177"/>
      <c r="AO45" s="177"/>
      <c r="AP45" s="177"/>
      <c r="AQ45" s="177"/>
      <c r="AR45" s="177"/>
      <c r="AS45" s="177"/>
      <c r="AT45" s="177"/>
      <c r="AU45" s="71" t="str">
        <f t="shared" si="42"/>
        <v/>
      </c>
      <c r="AV45" s="76">
        <f t="shared" si="43"/>
        <v>0</v>
      </c>
      <c r="AW45" s="76">
        <f t="shared" si="44"/>
        <v>0</v>
      </c>
      <c r="AX45" s="76">
        <f t="shared" si="45"/>
        <v>0</v>
      </c>
      <c r="AY45" s="76">
        <f t="shared" si="46"/>
        <v>0</v>
      </c>
      <c r="AZ45" s="76">
        <f t="shared" si="47"/>
        <v>0</v>
      </c>
      <c r="BA45" s="71">
        <f t="shared" si="48"/>
        <v>0</v>
      </c>
      <c r="BB45" s="71">
        <f t="shared" si="49"/>
        <v>0</v>
      </c>
      <c r="BC45" s="77">
        <f t="shared" si="50"/>
        <v>0</v>
      </c>
      <c r="BD45" s="77">
        <f t="shared" si="51"/>
        <v>0</v>
      </c>
      <c r="BE45" s="77">
        <f t="shared" si="52"/>
        <v>0</v>
      </c>
      <c r="BF45" s="77">
        <f t="shared" si="53"/>
        <v>0</v>
      </c>
      <c r="BG45" s="77">
        <f t="shared" si="54"/>
        <v>0</v>
      </c>
      <c r="BH45" s="77">
        <f t="shared" si="55"/>
        <v>0</v>
      </c>
      <c r="BI45" s="77">
        <f t="shared" si="56"/>
        <v>0</v>
      </c>
      <c r="BJ45" s="77">
        <f t="shared" si="57"/>
        <v>0</v>
      </c>
      <c r="BK45" s="77">
        <f t="shared" si="58"/>
        <v>0</v>
      </c>
      <c r="BL45" s="77">
        <f t="shared" si="59"/>
        <v>0</v>
      </c>
      <c r="BM45" s="77">
        <f t="shared" si="60"/>
        <v>0</v>
      </c>
      <c r="BN45" s="77">
        <f t="shared" si="61"/>
        <v>0</v>
      </c>
      <c r="BO45" s="77">
        <f t="shared" si="62"/>
        <v>0</v>
      </c>
      <c r="BP45" s="77">
        <f t="shared" si="63"/>
        <v>0</v>
      </c>
      <c r="BQ45" s="77">
        <f t="shared" si="64"/>
        <v>0</v>
      </c>
      <c r="BR45" s="77">
        <f t="shared" si="65"/>
        <v>0</v>
      </c>
      <c r="BS45" s="77">
        <f t="shared" si="66"/>
        <v>0</v>
      </c>
      <c r="BT45" s="77">
        <f t="shared" si="67"/>
        <v>0</v>
      </c>
      <c r="BU45" s="77">
        <f t="shared" si="68"/>
        <v>0</v>
      </c>
      <c r="BV45" s="77">
        <f t="shared" si="69"/>
        <v>0</v>
      </c>
      <c r="BW45" s="177"/>
      <c r="BX45" s="12" t="str">
        <f t="shared" si="70"/>
        <v/>
      </c>
      <c r="BY45" s="95">
        <f t="shared" si="71"/>
        <v>0</v>
      </c>
      <c r="BZ45" s="177">
        <f t="shared" si="72"/>
        <v>0</v>
      </c>
      <c r="CA45" s="177">
        <f t="shared" si="73"/>
        <v>0</v>
      </c>
      <c r="CB45" s="177">
        <f t="shared" si="74"/>
        <v>0</v>
      </c>
      <c r="CC45" s="177">
        <f t="shared" si="75"/>
        <v>0</v>
      </c>
      <c r="CD45" s="177">
        <f t="shared" si="76"/>
        <v>0</v>
      </c>
      <c r="CE45" s="177">
        <f t="shared" si="77"/>
        <v>0</v>
      </c>
      <c r="CF45" s="177">
        <f t="shared" si="78"/>
        <v>0</v>
      </c>
      <c r="CG45" s="9"/>
    </row>
    <row r="46" spans="1:85">
      <c r="A46" s="185" t="s">
        <v>221</v>
      </c>
      <c r="B46" s="186" t="s">
        <v>222</v>
      </c>
      <c r="C46" s="187" t="s">
        <v>223</v>
      </c>
      <c r="D46" s="177" t="s">
        <v>185</v>
      </c>
      <c r="E46" s="74">
        <v>382.28</v>
      </c>
      <c r="F46" s="189">
        <v>13.06</v>
      </c>
      <c r="G46" s="68">
        <f t="shared" si="27"/>
        <v>4992.5767999999998</v>
      </c>
      <c r="H46" s="69"/>
      <c r="I46" s="70">
        <f t="shared" si="28"/>
        <v>0</v>
      </c>
      <c r="J46" s="69"/>
      <c r="K46" s="70">
        <f t="shared" si="29"/>
        <v>0</v>
      </c>
      <c r="L46" s="69"/>
      <c r="M46" s="70">
        <f t="shared" si="30"/>
        <v>0</v>
      </c>
      <c r="N46" s="69"/>
      <c r="O46" s="70">
        <f t="shared" si="31"/>
        <v>0</v>
      </c>
      <c r="P46" s="69"/>
      <c r="Q46" s="70">
        <f t="shared" si="32"/>
        <v>0</v>
      </c>
      <c r="R46" s="71">
        <f t="shared" si="33"/>
        <v>382.28</v>
      </c>
      <c r="S46" s="70">
        <f t="shared" si="34"/>
        <v>4992.5767999999998</v>
      </c>
      <c r="T46" s="72">
        <f t="shared" si="35"/>
        <v>0</v>
      </c>
      <c r="U46" s="73">
        <f t="shared" si="36"/>
        <v>0</v>
      </c>
      <c r="V46" s="73">
        <f t="shared" si="37"/>
        <v>0</v>
      </c>
      <c r="W46" s="73">
        <f t="shared" si="38"/>
        <v>0</v>
      </c>
      <c r="X46" s="73">
        <f t="shared" si="39"/>
        <v>0</v>
      </c>
      <c r="Y46" s="73">
        <f t="shared" si="40"/>
        <v>0</v>
      </c>
      <c r="Z46" s="73">
        <f t="shared" si="41"/>
        <v>0</v>
      </c>
      <c r="AA46" s="74"/>
      <c r="AB46" s="177"/>
      <c r="AC46" s="177"/>
      <c r="AD46" s="177"/>
      <c r="AE46" s="177"/>
      <c r="AF46" s="177"/>
      <c r="AG46" s="177"/>
      <c r="AH46" s="177"/>
      <c r="AI46" s="177"/>
      <c r="AJ46" s="177"/>
      <c r="AK46" s="177"/>
      <c r="AL46" s="177"/>
      <c r="AM46" s="177"/>
      <c r="AN46" s="177"/>
      <c r="AO46" s="177"/>
      <c r="AP46" s="177"/>
      <c r="AQ46" s="177"/>
      <c r="AR46" s="177"/>
      <c r="AS46" s="177"/>
      <c r="AT46" s="177"/>
      <c r="AU46" s="71">
        <f t="shared" si="42"/>
        <v>382.28</v>
      </c>
      <c r="AV46" s="76">
        <f t="shared" si="43"/>
        <v>0</v>
      </c>
      <c r="AW46" s="76">
        <f t="shared" si="44"/>
        <v>0</v>
      </c>
      <c r="AX46" s="76">
        <f t="shared" si="45"/>
        <v>0</v>
      </c>
      <c r="AY46" s="76">
        <f t="shared" si="46"/>
        <v>0</v>
      </c>
      <c r="AZ46" s="76">
        <f t="shared" si="47"/>
        <v>0</v>
      </c>
      <c r="BA46" s="71">
        <f t="shared" si="48"/>
        <v>382.28</v>
      </c>
      <c r="BB46" s="71">
        <f t="shared" si="49"/>
        <v>0</v>
      </c>
      <c r="BC46" s="77">
        <f t="shared" si="50"/>
        <v>0</v>
      </c>
      <c r="BD46" s="77">
        <f t="shared" si="51"/>
        <v>0</v>
      </c>
      <c r="BE46" s="77">
        <f t="shared" si="52"/>
        <v>0</v>
      </c>
      <c r="BF46" s="77">
        <f t="shared" si="53"/>
        <v>0</v>
      </c>
      <c r="BG46" s="77">
        <f t="shared" si="54"/>
        <v>0</v>
      </c>
      <c r="BH46" s="77">
        <f t="shared" si="55"/>
        <v>0</v>
      </c>
      <c r="BI46" s="77">
        <f t="shared" si="56"/>
        <v>0</v>
      </c>
      <c r="BJ46" s="77">
        <f t="shared" si="57"/>
        <v>0</v>
      </c>
      <c r="BK46" s="77">
        <f t="shared" si="58"/>
        <v>0</v>
      </c>
      <c r="BL46" s="77">
        <f t="shared" si="59"/>
        <v>0</v>
      </c>
      <c r="BM46" s="77">
        <f t="shared" si="60"/>
        <v>0</v>
      </c>
      <c r="BN46" s="77">
        <f t="shared" si="61"/>
        <v>0</v>
      </c>
      <c r="BO46" s="77">
        <f t="shared" si="62"/>
        <v>0</v>
      </c>
      <c r="BP46" s="77">
        <f t="shared" si="63"/>
        <v>0</v>
      </c>
      <c r="BQ46" s="77">
        <f t="shared" si="64"/>
        <v>0</v>
      </c>
      <c r="BR46" s="77">
        <f t="shared" si="65"/>
        <v>0</v>
      </c>
      <c r="BS46" s="77">
        <f t="shared" si="66"/>
        <v>0</v>
      </c>
      <c r="BT46" s="77">
        <f t="shared" si="67"/>
        <v>0</v>
      </c>
      <c r="BU46" s="77">
        <f t="shared" si="68"/>
        <v>0</v>
      </c>
      <c r="BV46" s="77">
        <f t="shared" si="69"/>
        <v>0</v>
      </c>
      <c r="BW46" s="177"/>
      <c r="BX46" s="12" t="str">
        <f t="shared" si="70"/>
        <v/>
      </c>
      <c r="BY46" s="95">
        <f t="shared" si="71"/>
        <v>0</v>
      </c>
      <c r="BZ46" s="177">
        <f t="shared" si="72"/>
        <v>0</v>
      </c>
      <c r="CA46" s="177">
        <f t="shared" si="73"/>
        <v>0</v>
      </c>
      <c r="CB46" s="177">
        <f t="shared" si="74"/>
        <v>0</v>
      </c>
      <c r="CC46" s="177">
        <f t="shared" si="75"/>
        <v>0</v>
      </c>
      <c r="CD46" s="177">
        <f t="shared" si="76"/>
        <v>0</v>
      </c>
      <c r="CE46" s="177">
        <f t="shared" si="77"/>
        <v>0</v>
      </c>
      <c r="CF46" s="177">
        <f t="shared" si="78"/>
        <v>0</v>
      </c>
      <c r="CG46" s="9"/>
    </row>
    <row r="47" spans="1:85">
      <c r="A47" s="185" t="s">
        <v>224</v>
      </c>
      <c r="B47" s="186" t="s">
        <v>225</v>
      </c>
      <c r="C47" s="192" t="s">
        <v>226</v>
      </c>
      <c r="D47" s="177" t="s">
        <v>185</v>
      </c>
      <c r="E47" s="74">
        <v>9.84</v>
      </c>
      <c r="F47" s="189">
        <v>217.43</v>
      </c>
      <c r="G47" s="68">
        <f t="shared" si="27"/>
        <v>2139.5111999999999</v>
      </c>
      <c r="H47" s="69"/>
      <c r="I47" s="70">
        <f t="shared" si="28"/>
        <v>0</v>
      </c>
      <c r="J47" s="69"/>
      <c r="K47" s="70">
        <f t="shared" si="29"/>
        <v>0</v>
      </c>
      <c r="L47" s="69"/>
      <c r="M47" s="70">
        <f t="shared" si="30"/>
        <v>0</v>
      </c>
      <c r="N47" s="69"/>
      <c r="O47" s="70">
        <f t="shared" si="31"/>
        <v>0</v>
      </c>
      <c r="P47" s="69"/>
      <c r="Q47" s="70">
        <f t="shared" si="32"/>
        <v>0</v>
      </c>
      <c r="R47" s="71">
        <f t="shared" si="33"/>
        <v>9.84</v>
      </c>
      <c r="S47" s="70">
        <f t="shared" si="34"/>
        <v>2139.5111999999999</v>
      </c>
      <c r="T47" s="72">
        <f t="shared" si="35"/>
        <v>0</v>
      </c>
      <c r="U47" s="73">
        <f t="shared" si="36"/>
        <v>0</v>
      </c>
      <c r="V47" s="73">
        <f t="shared" si="37"/>
        <v>0</v>
      </c>
      <c r="W47" s="73">
        <f t="shared" si="38"/>
        <v>0</v>
      </c>
      <c r="X47" s="73">
        <f t="shared" si="39"/>
        <v>0</v>
      </c>
      <c r="Y47" s="73">
        <f t="shared" si="40"/>
        <v>0</v>
      </c>
      <c r="Z47" s="73">
        <f t="shared" si="41"/>
        <v>0</v>
      </c>
      <c r="AA47" s="74"/>
      <c r="AB47" s="177"/>
      <c r="AC47" s="177"/>
      <c r="AD47" s="177"/>
      <c r="AE47" s="177"/>
      <c r="AF47" s="177"/>
      <c r="AG47" s="177"/>
      <c r="AH47" s="177"/>
      <c r="AI47" s="177"/>
      <c r="AJ47" s="177"/>
      <c r="AK47" s="177"/>
      <c r="AL47" s="177"/>
      <c r="AM47" s="177"/>
      <c r="AN47" s="177"/>
      <c r="AO47" s="177"/>
      <c r="AP47" s="177"/>
      <c r="AQ47" s="177"/>
      <c r="AR47" s="177"/>
      <c r="AS47" s="177"/>
      <c r="AT47" s="177"/>
      <c r="AU47" s="71">
        <f t="shared" si="42"/>
        <v>9.84</v>
      </c>
      <c r="AV47" s="76">
        <f t="shared" si="43"/>
        <v>0</v>
      </c>
      <c r="AW47" s="76">
        <f t="shared" si="44"/>
        <v>0</v>
      </c>
      <c r="AX47" s="76">
        <f t="shared" si="45"/>
        <v>0</v>
      </c>
      <c r="AY47" s="76">
        <f t="shared" si="46"/>
        <v>0</v>
      </c>
      <c r="AZ47" s="76">
        <f t="shared" si="47"/>
        <v>0</v>
      </c>
      <c r="BA47" s="71">
        <f t="shared" si="48"/>
        <v>9.84</v>
      </c>
      <c r="BB47" s="71">
        <f t="shared" si="49"/>
        <v>0</v>
      </c>
      <c r="BC47" s="77">
        <f t="shared" si="50"/>
        <v>0</v>
      </c>
      <c r="BD47" s="77">
        <f t="shared" si="51"/>
        <v>0</v>
      </c>
      <c r="BE47" s="77">
        <f t="shared" si="52"/>
        <v>0</v>
      </c>
      <c r="BF47" s="77">
        <f t="shared" si="53"/>
        <v>0</v>
      </c>
      <c r="BG47" s="77">
        <f t="shared" si="54"/>
        <v>0</v>
      </c>
      <c r="BH47" s="77">
        <f t="shared" si="55"/>
        <v>0</v>
      </c>
      <c r="BI47" s="77">
        <f t="shared" si="56"/>
        <v>0</v>
      </c>
      <c r="BJ47" s="77">
        <f t="shared" si="57"/>
        <v>0</v>
      </c>
      <c r="BK47" s="77">
        <f t="shared" si="58"/>
        <v>0</v>
      </c>
      <c r="BL47" s="77">
        <f t="shared" si="59"/>
        <v>0</v>
      </c>
      <c r="BM47" s="77">
        <f t="shared" si="60"/>
        <v>0</v>
      </c>
      <c r="BN47" s="77">
        <f t="shared" si="61"/>
        <v>0</v>
      </c>
      <c r="BO47" s="77">
        <f t="shared" si="62"/>
        <v>0</v>
      </c>
      <c r="BP47" s="77">
        <f t="shared" si="63"/>
        <v>0</v>
      </c>
      <c r="BQ47" s="77">
        <f t="shared" si="64"/>
        <v>0</v>
      </c>
      <c r="BR47" s="77">
        <f t="shared" si="65"/>
        <v>0</v>
      </c>
      <c r="BS47" s="77">
        <f t="shared" si="66"/>
        <v>0</v>
      </c>
      <c r="BT47" s="77">
        <f t="shared" si="67"/>
        <v>0</v>
      </c>
      <c r="BU47" s="77">
        <f t="shared" si="68"/>
        <v>0</v>
      </c>
      <c r="BV47" s="77">
        <f t="shared" si="69"/>
        <v>0</v>
      </c>
      <c r="BW47" s="177"/>
      <c r="BX47" s="12" t="str">
        <f t="shared" si="70"/>
        <v/>
      </c>
      <c r="BY47" s="95">
        <f t="shared" si="71"/>
        <v>0</v>
      </c>
      <c r="BZ47" s="177">
        <f t="shared" si="72"/>
        <v>0</v>
      </c>
      <c r="CA47" s="177">
        <f t="shared" si="73"/>
        <v>0</v>
      </c>
      <c r="CB47" s="177">
        <f t="shared" si="74"/>
        <v>0</v>
      </c>
      <c r="CC47" s="177">
        <f t="shared" si="75"/>
        <v>0</v>
      </c>
      <c r="CD47" s="177">
        <f t="shared" si="76"/>
        <v>0</v>
      </c>
      <c r="CE47" s="177">
        <f t="shared" si="77"/>
        <v>0</v>
      </c>
      <c r="CF47" s="177">
        <f t="shared" si="78"/>
        <v>0</v>
      </c>
      <c r="CG47" s="9"/>
    </row>
    <row r="48" spans="1:85" ht="29.25">
      <c r="A48" s="185" t="s">
        <v>227</v>
      </c>
      <c r="B48" s="186" t="s">
        <v>228</v>
      </c>
      <c r="C48" s="192" t="s">
        <v>229</v>
      </c>
      <c r="D48" s="177" t="s">
        <v>185</v>
      </c>
      <c r="E48" s="199">
        <v>34.450000000000003</v>
      </c>
      <c r="F48" s="200">
        <v>570.29</v>
      </c>
      <c r="G48" s="68">
        <f t="shared" si="27"/>
        <v>19646.4905</v>
      </c>
      <c r="H48" s="69"/>
      <c r="I48" s="70">
        <f t="shared" si="28"/>
        <v>0</v>
      </c>
      <c r="J48" s="69"/>
      <c r="K48" s="70">
        <f t="shared" si="29"/>
        <v>0</v>
      </c>
      <c r="L48" s="69"/>
      <c r="M48" s="70">
        <f t="shared" si="30"/>
        <v>0</v>
      </c>
      <c r="N48" s="69"/>
      <c r="O48" s="70">
        <f t="shared" si="31"/>
        <v>0</v>
      </c>
      <c r="P48" s="69"/>
      <c r="Q48" s="70">
        <f t="shared" si="32"/>
        <v>0</v>
      </c>
      <c r="R48" s="71">
        <f t="shared" si="33"/>
        <v>34.450000000000003</v>
      </c>
      <c r="S48" s="70">
        <f t="shared" si="34"/>
        <v>19646.4905</v>
      </c>
      <c r="T48" s="72">
        <f t="shared" si="35"/>
        <v>0</v>
      </c>
      <c r="U48" s="73">
        <f t="shared" si="36"/>
        <v>0</v>
      </c>
      <c r="V48" s="73">
        <f t="shared" si="37"/>
        <v>0</v>
      </c>
      <c r="W48" s="73">
        <f t="shared" si="38"/>
        <v>0</v>
      </c>
      <c r="X48" s="73">
        <f t="shared" si="39"/>
        <v>0</v>
      </c>
      <c r="Y48" s="73">
        <f t="shared" si="40"/>
        <v>0</v>
      </c>
      <c r="Z48" s="73">
        <f t="shared" si="41"/>
        <v>0</v>
      </c>
      <c r="AA48" s="74"/>
      <c r="AB48" s="177"/>
      <c r="AC48" s="177"/>
      <c r="AD48" s="177"/>
      <c r="AE48" s="177"/>
      <c r="AF48" s="177"/>
      <c r="AG48" s="177"/>
      <c r="AH48" s="177"/>
      <c r="AI48" s="177"/>
      <c r="AJ48" s="177"/>
      <c r="AK48" s="177"/>
      <c r="AL48" s="177"/>
      <c r="AM48" s="177"/>
      <c r="AN48" s="177"/>
      <c r="AO48" s="177"/>
      <c r="AP48" s="177"/>
      <c r="AQ48" s="177"/>
      <c r="AR48" s="177"/>
      <c r="AS48" s="177"/>
      <c r="AT48" s="177"/>
      <c r="AU48" s="71">
        <f t="shared" si="42"/>
        <v>34.450000000000003</v>
      </c>
      <c r="AV48" s="76">
        <f t="shared" si="43"/>
        <v>0</v>
      </c>
      <c r="AW48" s="76">
        <f t="shared" si="44"/>
        <v>0</v>
      </c>
      <c r="AX48" s="76">
        <f t="shared" si="45"/>
        <v>0</v>
      </c>
      <c r="AY48" s="76">
        <f t="shared" si="46"/>
        <v>0</v>
      </c>
      <c r="AZ48" s="76">
        <f t="shared" si="47"/>
        <v>0</v>
      </c>
      <c r="BA48" s="71">
        <f t="shared" si="48"/>
        <v>34.450000000000003</v>
      </c>
      <c r="BB48" s="71">
        <f t="shared" si="49"/>
        <v>0</v>
      </c>
      <c r="BC48" s="77">
        <f t="shared" si="50"/>
        <v>0</v>
      </c>
      <c r="BD48" s="77">
        <f t="shared" si="51"/>
        <v>0</v>
      </c>
      <c r="BE48" s="77">
        <f t="shared" si="52"/>
        <v>0</v>
      </c>
      <c r="BF48" s="77">
        <f t="shared" si="53"/>
        <v>0</v>
      </c>
      <c r="BG48" s="77">
        <f t="shared" si="54"/>
        <v>0</v>
      </c>
      <c r="BH48" s="77">
        <f t="shared" si="55"/>
        <v>0</v>
      </c>
      <c r="BI48" s="77">
        <f t="shared" si="56"/>
        <v>0</v>
      </c>
      <c r="BJ48" s="77">
        <f t="shared" si="57"/>
        <v>0</v>
      </c>
      <c r="BK48" s="77">
        <f t="shared" si="58"/>
        <v>0</v>
      </c>
      <c r="BL48" s="77">
        <f t="shared" si="59"/>
        <v>0</v>
      </c>
      <c r="BM48" s="77">
        <f t="shared" si="60"/>
        <v>0</v>
      </c>
      <c r="BN48" s="77">
        <f t="shared" si="61"/>
        <v>0</v>
      </c>
      <c r="BO48" s="77">
        <f t="shared" si="62"/>
        <v>0</v>
      </c>
      <c r="BP48" s="77">
        <f t="shared" si="63"/>
        <v>0</v>
      </c>
      <c r="BQ48" s="77">
        <f t="shared" si="64"/>
        <v>0</v>
      </c>
      <c r="BR48" s="77">
        <f t="shared" si="65"/>
        <v>0</v>
      </c>
      <c r="BS48" s="77">
        <f t="shared" si="66"/>
        <v>0</v>
      </c>
      <c r="BT48" s="77">
        <f t="shared" si="67"/>
        <v>0</v>
      </c>
      <c r="BU48" s="77">
        <f t="shared" si="68"/>
        <v>0</v>
      </c>
      <c r="BV48" s="77">
        <f t="shared" si="69"/>
        <v>0</v>
      </c>
      <c r="BW48" s="177"/>
      <c r="BX48" s="12" t="str">
        <f t="shared" si="70"/>
        <v/>
      </c>
      <c r="BY48" s="95">
        <f t="shared" si="71"/>
        <v>0</v>
      </c>
      <c r="BZ48" s="177">
        <f t="shared" si="72"/>
        <v>0</v>
      </c>
      <c r="CA48" s="177">
        <f t="shared" si="73"/>
        <v>0</v>
      </c>
      <c r="CB48" s="177">
        <f t="shared" si="74"/>
        <v>0</v>
      </c>
      <c r="CC48" s="177">
        <f t="shared" si="75"/>
        <v>0</v>
      </c>
      <c r="CD48" s="177">
        <f t="shared" si="76"/>
        <v>0</v>
      </c>
      <c r="CE48" s="177">
        <f t="shared" si="77"/>
        <v>0</v>
      </c>
      <c r="CF48" s="177">
        <f t="shared" si="78"/>
        <v>0</v>
      </c>
      <c r="CG48" s="9"/>
    </row>
    <row r="49" spans="1:85" ht="29.25">
      <c r="A49" s="185" t="s">
        <v>230</v>
      </c>
      <c r="B49" s="186" t="s">
        <v>231</v>
      </c>
      <c r="C49" s="192" t="s">
        <v>232</v>
      </c>
      <c r="D49" s="74" t="s">
        <v>185</v>
      </c>
      <c r="E49" s="74">
        <v>40.22</v>
      </c>
      <c r="F49" s="200">
        <v>1107.5899999999999</v>
      </c>
      <c r="G49" s="68">
        <f t="shared" si="27"/>
        <v>44547.269799999995</v>
      </c>
      <c r="H49" s="69"/>
      <c r="I49" s="70">
        <f t="shared" si="28"/>
        <v>0</v>
      </c>
      <c r="J49" s="69"/>
      <c r="K49" s="70">
        <f t="shared" si="29"/>
        <v>0</v>
      </c>
      <c r="L49" s="69"/>
      <c r="M49" s="70">
        <f t="shared" si="30"/>
        <v>0</v>
      </c>
      <c r="N49" s="69"/>
      <c r="O49" s="70">
        <f t="shared" si="31"/>
        <v>0</v>
      </c>
      <c r="P49" s="69"/>
      <c r="Q49" s="70">
        <f t="shared" si="32"/>
        <v>0</v>
      </c>
      <c r="R49" s="71">
        <f t="shared" si="33"/>
        <v>40.22</v>
      </c>
      <c r="S49" s="70">
        <f t="shared" si="34"/>
        <v>44547.269799999995</v>
      </c>
      <c r="T49" s="72">
        <f t="shared" si="35"/>
        <v>0</v>
      </c>
      <c r="U49" s="73">
        <f t="shared" si="36"/>
        <v>0</v>
      </c>
      <c r="V49" s="73">
        <f t="shared" si="37"/>
        <v>0</v>
      </c>
      <c r="W49" s="73">
        <f t="shared" si="38"/>
        <v>0</v>
      </c>
      <c r="X49" s="73">
        <f t="shared" si="39"/>
        <v>0</v>
      </c>
      <c r="Y49" s="73">
        <f t="shared" si="40"/>
        <v>0</v>
      </c>
      <c r="Z49" s="73">
        <f t="shared" si="41"/>
        <v>0</v>
      </c>
      <c r="AA49" s="74"/>
      <c r="AB49" s="177"/>
      <c r="AC49" s="177"/>
      <c r="AD49" s="177"/>
      <c r="AE49" s="177"/>
      <c r="AF49" s="177"/>
      <c r="AG49" s="177"/>
      <c r="AH49" s="177"/>
      <c r="AI49" s="177"/>
      <c r="AJ49" s="177"/>
      <c r="AK49" s="177"/>
      <c r="AL49" s="177"/>
      <c r="AM49" s="177"/>
      <c r="AN49" s="177"/>
      <c r="AO49" s="177"/>
      <c r="AP49" s="177"/>
      <c r="AQ49" s="177"/>
      <c r="AR49" s="177"/>
      <c r="AS49" s="177"/>
      <c r="AT49" s="177"/>
      <c r="AU49" s="71">
        <f t="shared" si="42"/>
        <v>40.22</v>
      </c>
      <c r="AV49" s="76">
        <f t="shared" si="43"/>
        <v>0</v>
      </c>
      <c r="AW49" s="76">
        <f t="shared" si="44"/>
        <v>0</v>
      </c>
      <c r="AX49" s="76">
        <f t="shared" si="45"/>
        <v>0</v>
      </c>
      <c r="AY49" s="76">
        <f t="shared" si="46"/>
        <v>0</v>
      </c>
      <c r="AZ49" s="76">
        <f t="shared" si="47"/>
        <v>0</v>
      </c>
      <c r="BA49" s="71">
        <f t="shared" si="48"/>
        <v>40.22</v>
      </c>
      <c r="BB49" s="71">
        <f t="shared" si="49"/>
        <v>0</v>
      </c>
      <c r="BC49" s="77">
        <f t="shared" si="50"/>
        <v>0</v>
      </c>
      <c r="BD49" s="77">
        <f t="shared" si="51"/>
        <v>0</v>
      </c>
      <c r="BE49" s="77">
        <f t="shared" si="52"/>
        <v>0</v>
      </c>
      <c r="BF49" s="77">
        <f t="shared" si="53"/>
        <v>0</v>
      </c>
      <c r="BG49" s="77">
        <f t="shared" si="54"/>
        <v>0</v>
      </c>
      <c r="BH49" s="77">
        <f t="shared" si="55"/>
        <v>0</v>
      </c>
      <c r="BI49" s="77">
        <f t="shared" si="56"/>
        <v>0</v>
      </c>
      <c r="BJ49" s="77">
        <f t="shared" si="57"/>
        <v>0</v>
      </c>
      <c r="BK49" s="77">
        <f t="shared" si="58"/>
        <v>0</v>
      </c>
      <c r="BL49" s="77">
        <f t="shared" si="59"/>
        <v>0</v>
      </c>
      <c r="BM49" s="77">
        <f t="shared" si="60"/>
        <v>0</v>
      </c>
      <c r="BN49" s="77">
        <f t="shared" si="61"/>
        <v>0</v>
      </c>
      <c r="BO49" s="77">
        <f t="shared" si="62"/>
        <v>0</v>
      </c>
      <c r="BP49" s="77">
        <f t="shared" si="63"/>
        <v>0</v>
      </c>
      <c r="BQ49" s="77">
        <f t="shared" si="64"/>
        <v>0</v>
      </c>
      <c r="BR49" s="77">
        <f t="shared" si="65"/>
        <v>0</v>
      </c>
      <c r="BS49" s="77">
        <f t="shared" si="66"/>
        <v>0</v>
      </c>
      <c r="BT49" s="77">
        <f t="shared" si="67"/>
        <v>0</v>
      </c>
      <c r="BU49" s="77">
        <f t="shared" si="68"/>
        <v>0</v>
      </c>
      <c r="BV49" s="77">
        <f t="shared" si="69"/>
        <v>0</v>
      </c>
      <c r="BW49" s="177"/>
      <c r="BX49" s="12" t="str">
        <f t="shared" si="70"/>
        <v/>
      </c>
      <c r="BY49" s="95">
        <f t="shared" si="71"/>
        <v>0</v>
      </c>
      <c r="BZ49" s="177">
        <f t="shared" si="72"/>
        <v>0</v>
      </c>
      <c r="CA49" s="177">
        <f t="shared" si="73"/>
        <v>0</v>
      </c>
      <c r="CB49" s="177">
        <f t="shared" si="74"/>
        <v>0</v>
      </c>
      <c r="CC49" s="177">
        <f t="shared" si="75"/>
        <v>0</v>
      </c>
      <c r="CD49" s="177">
        <f t="shared" si="76"/>
        <v>0</v>
      </c>
      <c r="CE49" s="177">
        <f t="shared" si="77"/>
        <v>0</v>
      </c>
      <c r="CF49" s="177">
        <f t="shared" si="78"/>
        <v>0</v>
      </c>
      <c r="CG49" s="9"/>
    </row>
    <row r="50" spans="1:85" ht="29.25">
      <c r="A50" s="185" t="s">
        <v>233</v>
      </c>
      <c r="B50" s="186" t="s">
        <v>234</v>
      </c>
      <c r="C50" s="192" t="s">
        <v>235</v>
      </c>
      <c r="D50" s="74" t="s">
        <v>185</v>
      </c>
      <c r="E50" s="74">
        <v>311.39999999999998</v>
      </c>
      <c r="F50" s="200">
        <v>11.07</v>
      </c>
      <c r="G50" s="68">
        <f t="shared" si="27"/>
        <v>3447.1979999999999</v>
      </c>
      <c r="H50" s="69"/>
      <c r="I50" s="70">
        <f t="shared" si="28"/>
        <v>0</v>
      </c>
      <c r="J50" s="69"/>
      <c r="K50" s="70">
        <f t="shared" si="29"/>
        <v>0</v>
      </c>
      <c r="L50" s="69"/>
      <c r="M50" s="70">
        <f t="shared" si="30"/>
        <v>0</v>
      </c>
      <c r="N50" s="69"/>
      <c r="O50" s="70">
        <f t="shared" si="31"/>
        <v>0</v>
      </c>
      <c r="P50" s="69"/>
      <c r="Q50" s="70">
        <f t="shared" si="32"/>
        <v>0</v>
      </c>
      <c r="R50" s="71">
        <f t="shared" si="33"/>
        <v>311.39999999999998</v>
      </c>
      <c r="S50" s="70">
        <f t="shared" si="34"/>
        <v>3447.1979999999999</v>
      </c>
      <c r="T50" s="72">
        <f t="shared" si="35"/>
        <v>0</v>
      </c>
      <c r="U50" s="73">
        <f t="shared" si="36"/>
        <v>0</v>
      </c>
      <c r="V50" s="73">
        <f t="shared" si="37"/>
        <v>0</v>
      </c>
      <c r="W50" s="73">
        <f t="shared" si="38"/>
        <v>0</v>
      </c>
      <c r="X50" s="73">
        <f t="shared" si="39"/>
        <v>0</v>
      </c>
      <c r="Y50" s="73">
        <f t="shared" si="40"/>
        <v>0</v>
      </c>
      <c r="Z50" s="73">
        <f t="shared" si="41"/>
        <v>0</v>
      </c>
      <c r="AA50" s="74"/>
      <c r="AB50" s="177"/>
      <c r="AC50" s="177"/>
      <c r="AD50" s="177"/>
      <c r="AE50" s="177"/>
      <c r="AF50" s="177"/>
      <c r="AG50" s="177"/>
      <c r="AH50" s="177"/>
      <c r="AI50" s="177"/>
      <c r="AJ50" s="177"/>
      <c r="AK50" s="177"/>
      <c r="AL50" s="177"/>
      <c r="AM50" s="177"/>
      <c r="AN50" s="177"/>
      <c r="AO50" s="177"/>
      <c r="AP50" s="177"/>
      <c r="AQ50" s="177"/>
      <c r="AR50" s="177"/>
      <c r="AS50" s="177"/>
      <c r="AT50" s="177"/>
      <c r="AU50" s="71">
        <f t="shared" si="42"/>
        <v>311.39999999999998</v>
      </c>
      <c r="AV50" s="76">
        <f t="shared" si="43"/>
        <v>0</v>
      </c>
      <c r="AW50" s="76">
        <f t="shared" si="44"/>
        <v>0</v>
      </c>
      <c r="AX50" s="76">
        <f t="shared" si="45"/>
        <v>0</v>
      </c>
      <c r="AY50" s="76">
        <f t="shared" si="46"/>
        <v>0</v>
      </c>
      <c r="AZ50" s="76">
        <f t="shared" si="47"/>
        <v>0</v>
      </c>
      <c r="BA50" s="71">
        <f t="shared" si="48"/>
        <v>311.39999999999998</v>
      </c>
      <c r="BB50" s="71">
        <f t="shared" si="49"/>
        <v>0</v>
      </c>
      <c r="BC50" s="77">
        <f t="shared" si="50"/>
        <v>0</v>
      </c>
      <c r="BD50" s="77">
        <f t="shared" si="51"/>
        <v>0</v>
      </c>
      <c r="BE50" s="77">
        <f t="shared" si="52"/>
        <v>0</v>
      </c>
      <c r="BF50" s="77">
        <f t="shared" si="53"/>
        <v>0</v>
      </c>
      <c r="BG50" s="77">
        <f t="shared" si="54"/>
        <v>0</v>
      </c>
      <c r="BH50" s="77">
        <f t="shared" si="55"/>
        <v>0</v>
      </c>
      <c r="BI50" s="77">
        <f t="shared" si="56"/>
        <v>0</v>
      </c>
      <c r="BJ50" s="77">
        <f t="shared" si="57"/>
        <v>0</v>
      </c>
      <c r="BK50" s="77">
        <f t="shared" si="58"/>
        <v>0</v>
      </c>
      <c r="BL50" s="77">
        <f t="shared" si="59"/>
        <v>0</v>
      </c>
      <c r="BM50" s="77">
        <f t="shared" si="60"/>
        <v>0</v>
      </c>
      <c r="BN50" s="77">
        <f t="shared" si="61"/>
        <v>0</v>
      </c>
      <c r="BO50" s="77">
        <f t="shared" si="62"/>
        <v>0</v>
      </c>
      <c r="BP50" s="77">
        <f t="shared" si="63"/>
        <v>0</v>
      </c>
      <c r="BQ50" s="77">
        <f t="shared" si="64"/>
        <v>0</v>
      </c>
      <c r="BR50" s="77">
        <f t="shared" si="65"/>
        <v>0</v>
      </c>
      <c r="BS50" s="77">
        <f t="shared" si="66"/>
        <v>0</v>
      </c>
      <c r="BT50" s="77">
        <f t="shared" si="67"/>
        <v>0</v>
      </c>
      <c r="BU50" s="77">
        <f t="shared" si="68"/>
        <v>0</v>
      </c>
      <c r="BV50" s="77">
        <f t="shared" si="69"/>
        <v>0</v>
      </c>
      <c r="BW50" s="177"/>
      <c r="BX50" s="12" t="str">
        <f t="shared" si="70"/>
        <v/>
      </c>
      <c r="BY50" s="95">
        <f t="shared" si="71"/>
        <v>0</v>
      </c>
      <c r="BZ50" s="177">
        <f t="shared" si="72"/>
        <v>0</v>
      </c>
      <c r="CA50" s="177">
        <f t="shared" si="73"/>
        <v>0</v>
      </c>
      <c r="CB50" s="177">
        <f t="shared" si="74"/>
        <v>0</v>
      </c>
      <c r="CC50" s="177">
        <f t="shared" si="75"/>
        <v>0</v>
      </c>
      <c r="CD50" s="177">
        <f t="shared" si="76"/>
        <v>0</v>
      </c>
      <c r="CE50" s="177">
        <f t="shared" si="77"/>
        <v>0</v>
      </c>
      <c r="CF50" s="177">
        <f t="shared" si="78"/>
        <v>0</v>
      </c>
      <c r="CG50" s="9"/>
    </row>
    <row r="51" spans="1:85" ht="28.5">
      <c r="A51" s="185" t="s">
        <v>236</v>
      </c>
      <c r="B51" s="186" t="s">
        <v>237</v>
      </c>
      <c r="C51" s="187" t="s">
        <v>238</v>
      </c>
      <c r="D51" s="74" t="s">
        <v>65</v>
      </c>
      <c r="E51" s="74">
        <v>836.74</v>
      </c>
      <c r="F51" s="200">
        <v>5.03</v>
      </c>
      <c r="G51" s="68">
        <f t="shared" si="27"/>
        <v>4208.8022000000001</v>
      </c>
      <c r="H51" s="69"/>
      <c r="I51" s="70">
        <f t="shared" si="28"/>
        <v>0</v>
      </c>
      <c r="J51" s="69"/>
      <c r="K51" s="70">
        <f t="shared" si="29"/>
        <v>0</v>
      </c>
      <c r="L51" s="69"/>
      <c r="M51" s="70">
        <f t="shared" si="30"/>
        <v>0</v>
      </c>
      <c r="N51" s="69"/>
      <c r="O51" s="70">
        <f t="shared" si="31"/>
        <v>0</v>
      </c>
      <c r="P51" s="69"/>
      <c r="Q51" s="70">
        <f t="shared" si="32"/>
        <v>0</v>
      </c>
      <c r="R51" s="71">
        <f t="shared" si="33"/>
        <v>836.74</v>
      </c>
      <c r="S51" s="70">
        <f t="shared" si="34"/>
        <v>4208.8022000000001</v>
      </c>
      <c r="T51" s="72">
        <f t="shared" si="35"/>
        <v>0</v>
      </c>
      <c r="U51" s="73">
        <f t="shared" si="36"/>
        <v>0</v>
      </c>
      <c r="V51" s="73">
        <f t="shared" si="37"/>
        <v>0</v>
      </c>
      <c r="W51" s="73">
        <f t="shared" si="38"/>
        <v>0</v>
      </c>
      <c r="X51" s="73">
        <f t="shared" si="39"/>
        <v>0</v>
      </c>
      <c r="Y51" s="73">
        <f t="shared" si="40"/>
        <v>0</v>
      </c>
      <c r="Z51" s="73">
        <f t="shared" si="41"/>
        <v>0</v>
      </c>
      <c r="AA51" s="74"/>
      <c r="AB51" s="177"/>
      <c r="AC51" s="177"/>
      <c r="AD51" s="177"/>
      <c r="AE51" s="177"/>
      <c r="AF51" s="177"/>
      <c r="AG51" s="177"/>
      <c r="AH51" s="177"/>
      <c r="AI51" s="177"/>
      <c r="AJ51" s="177"/>
      <c r="AK51" s="177"/>
      <c r="AL51" s="177"/>
      <c r="AM51" s="177"/>
      <c r="AN51" s="177"/>
      <c r="AO51" s="177"/>
      <c r="AP51" s="177"/>
      <c r="AQ51" s="177"/>
      <c r="AR51" s="177"/>
      <c r="AS51" s="177"/>
      <c r="AT51" s="177"/>
      <c r="AU51" s="71">
        <f t="shared" si="42"/>
        <v>836.74</v>
      </c>
      <c r="AV51" s="76">
        <f t="shared" si="43"/>
        <v>0</v>
      </c>
      <c r="AW51" s="76">
        <f t="shared" si="44"/>
        <v>0</v>
      </c>
      <c r="AX51" s="76">
        <f t="shared" si="45"/>
        <v>0</v>
      </c>
      <c r="AY51" s="76">
        <f t="shared" si="46"/>
        <v>0</v>
      </c>
      <c r="AZ51" s="76">
        <f t="shared" si="47"/>
        <v>0</v>
      </c>
      <c r="BA51" s="71">
        <f t="shared" si="48"/>
        <v>836.74</v>
      </c>
      <c r="BB51" s="71">
        <f t="shared" si="49"/>
        <v>0</v>
      </c>
      <c r="BC51" s="77">
        <f t="shared" si="50"/>
        <v>0</v>
      </c>
      <c r="BD51" s="77">
        <f t="shared" si="51"/>
        <v>0</v>
      </c>
      <c r="BE51" s="77">
        <f t="shared" si="52"/>
        <v>0</v>
      </c>
      <c r="BF51" s="77">
        <f t="shared" si="53"/>
        <v>0</v>
      </c>
      <c r="BG51" s="77">
        <f t="shared" si="54"/>
        <v>0</v>
      </c>
      <c r="BH51" s="77">
        <f t="shared" si="55"/>
        <v>0</v>
      </c>
      <c r="BI51" s="77">
        <f t="shared" si="56"/>
        <v>0</v>
      </c>
      <c r="BJ51" s="77">
        <f t="shared" si="57"/>
        <v>0</v>
      </c>
      <c r="BK51" s="77">
        <f t="shared" si="58"/>
        <v>0</v>
      </c>
      <c r="BL51" s="77">
        <f t="shared" si="59"/>
        <v>0</v>
      </c>
      <c r="BM51" s="77">
        <f t="shared" si="60"/>
        <v>0</v>
      </c>
      <c r="BN51" s="77">
        <f t="shared" si="61"/>
        <v>0</v>
      </c>
      <c r="BO51" s="77">
        <f t="shared" si="62"/>
        <v>0</v>
      </c>
      <c r="BP51" s="77">
        <f t="shared" si="63"/>
        <v>0</v>
      </c>
      <c r="BQ51" s="77">
        <f t="shared" si="64"/>
        <v>0</v>
      </c>
      <c r="BR51" s="77">
        <f t="shared" si="65"/>
        <v>0</v>
      </c>
      <c r="BS51" s="77">
        <f t="shared" si="66"/>
        <v>0</v>
      </c>
      <c r="BT51" s="77">
        <f t="shared" si="67"/>
        <v>0</v>
      </c>
      <c r="BU51" s="77">
        <f t="shared" si="68"/>
        <v>0</v>
      </c>
      <c r="BV51" s="77">
        <f t="shared" si="69"/>
        <v>0</v>
      </c>
      <c r="BW51" s="177"/>
      <c r="BX51" s="12" t="str">
        <f t="shared" si="70"/>
        <v/>
      </c>
      <c r="BY51" s="95">
        <f t="shared" si="71"/>
        <v>0</v>
      </c>
      <c r="BZ51" s="177">
        <f t="shared" si="72"/>
        <v>0</v>
      </c>
      <c r="CA51" s="177">
        <f t="shared" si="73"/>
        <v>0</v>
      </c>
      <c r="CB51" s="177">
        <f t="shared" si="74"/>
        <v>0</v>
      </c>
      <c r="CC51" s="177">
        <f t="shared" si="75"/>
        <v>0</v>
      </c>
      <c r="CD51" s="177">
        <f t="shared" si="76"/>
        <v>0</v>
      </c>
      <c r="CE51" s="177">
        <f t="shared" si="77"/>
        <v>0</v>
      </c>
      <c r="CF51" s="177">
        <f t="shared" si="78"/>
        <v>0</v>
      </c>
      <c r="CG51" s="9"/>
    </row>
    <row r="52" spans="1:85">
      <c r="A52" s="185" t="s">
        <v>239</v>
      </c>
      <c r="B52" s="186" t="s">
        <v>240</v>
      </c>
      <c r="C52" s="192" t="s">
        <v>241</v>
      </c>
      <c r="D52" s="74" t="s">
        <v>185</v>
      </c>
      <c r="E52" s="74">
        <v>139.15</v>
      </c>
      <c r="F52" s="200">
        <v>48.17</v>
      </c>
      <c r="G52" s="68">
        <f t="shared" si="27"/>
        <v>6702.8555000000006</v>
      </c>
      <c r="H52" s="69"/>
      <c r="I52" s="70">
        <f t="shared" si="28"/>
        <v>0</v>
      </c>
      <c r="J52" s="69"/>
      <c r="K52" s="70">
        <f t="shared" si="29"/>
        <v>0</v>
      </c>
      <c r="L52" s="69"/>
      <c r="M52" s="70">
        <f t="shared" si="30"/>
        <v>0</v>
      </c>
      <c r="N52" s="69"/>
      <c r="O52" s="70">
        <f t="shared" si="31"/>
        <v>0</v>
      </c>
      <c r="P52" s="69"/>
      <c r="Q52" s="70">
        <f t="shared" si="32"/>
        <v>0</v>
      </c>
      <c r="R52" s="71">
        <f t="shared" si="33"/>
        <v>139.15</v>
      </c>
      <c r="S52" s="70">
        <f t="shared" si="34"/>
        <v>6702.8555000000006</v>
      </c>
      <c r="T52" s="72">
        <f t="shared" si="35"/>
        <v>0</v>
      </c>
      <c r="U52" s="73">
        <f t="shared" si="36"/>
        <v>0</v>
      </c>
      <c r="V52" s="73">
        <f t="shared" si="37"/>
        <v>0</v>
      </c>
      <c r="W52" s="73">
        <f t="shared" si="38"/>
        <v>0</v>
      </c>
      <c r="X52" s="73">
        <f t="shared" si="39"/>
        <v>0</v>
      </c>
      <c r="Y52" s="73">
        <f t="shared" si="40"/>
        <v>0</v>
      </c>
      <c r="Z52" s="73">
        <f t="shared" si="41"/>
        <v>0</v>
      </c>
      <c r="AA52" s="74"/>
      <c r="AB52" s="177"/>
      <c r="AC52" s="177"/>
      <c r="AD52" s="177"/>
      <c r="AE52" s="177"/>
      <c r="AF52" s="177"/>
      <c r="AG52" s="177"/>
      <c r="AH52" s="177"/>
      <c r="AI52" s="177"/>
      <c r="AJ52" s="177"/>
      <c r="AK52" s="177"/>
      <c r="AL52" s="177"/>
      <c r="AM52" s="177"/>
      <c r="AN52" s="177"/>
      <c r="AO52" s="177"/>
      <c r="AP52" s="177"/>
      <c r="AQ52" s="177"/>
      <c r="AR52" s="177"/>
      <c r="AS52" s="177"/>
      <c r="AT52" s="177"/>
      <c r="AU52" s="71">
        <f t="shared" si="42"/>
        <v>139.15</v>
      </c>
      <c r="AV52" s="76">
        <f t="shared" si="43"/>
        <v>0</v>
      </c>
      <c r="AW52" s="76">
        <f t="shared" si="44"/>
        <v>0</v>
      </c>
      <c r="AX52" s="76">
        <f t="shared" si="45"/>
        <v>0</v>
      </c>
      <c r="AY52" s="76">
        <f t="shared" si="46"/>
        <v>0</v>
      </c>
      <c r="AZ52" s="76">
        <f t="shared" si="47"/>
        <v>0</v>
      </c>
      <c r="BA52" s="71">
        <f t="shared" si="48"/>
        <v>139.15</v>
      </c>
      <c r="BB52" s="71">
        <f t="shared" si="49"/>
        <v>0</v>
      </c>
      <c r="BC52" s="77">
        <f t="shared" si="50"/>
        <v>0</v>
      </c>
      <c r="BD52" s="77">
        <f t="shared" si="51"/>
        <v>0</v>
      </c>
      <c r="BE52" s="77">
        <f t="shared" si="52"/>
        <v>0</v>
      </c>
      <c r="BF52" s="77">
        <f t="shared" si="53"/>
        <v>0</v>
      </c>
      <c r="BG52" s="77">
        <f t="shared" si="54"/>
        <v>0</v>
      </c>
      <c r="BH52" s="77">
        <f t="shared" si="55"/>
        <v>0</v>
      </c>
      <c r="BI52" s="77">
        <f t="shared" si="56"/>
        <v>0</v>
      </c>
      <c r="BJ52" s="77">
        <f t="shared" si="57"/>
        <v>0</v>
      </c>
      <c r="BK52" s="77">
        <f t="shared" si="58"/>
        <v>0</v>
      </c>
      <c r="BL52" s="77">
        <f t="shared" si="59"/>
        <v>0</v>
      </c>
      <c r="BM52" s="77">
        <f t="shared" si="60"/>
        <v>0</v>
      </c>
      <c r="BN52" s="77">
        <f t="shared" si="61"/>
        <v>0</v>
      </c>
      <c r="BO52" s="77">
        <f t="shared" si="62"/>
        <v>0</v>
      </c>
      <c r="BP52" s="77">
        <f t="shared" si="63"/>
        <v>0</v>
      </c>
      <c r="BQ52" s="77">
        <f t="shared" si="64"/>
        <v>0</v>
      </c>
      <c r="BR52" s="77">
        <f t="shared" si="65"/>
        <v>0</v>
      </c>
      <c r="BS52" s="77">
        <f t="shared" si="66"/>
        <v>0</v>
      </c>
      <c r="BT52" s="77">
        <f t="shared" si="67"/>
        <v>0</v>
      </c>
      <c r="BU52" s="77">
        <f t="shared" si="68"/>
        <v>0</v>
      </c>
      <c r="BV52" s="77">
        <f t="shared" si="69"/>
        <v>0</v>
      </c>
      <c r="BW52" s="177"/>
      <c r="BX52" s="12" t="str">
        <f t="shared" si="70"/>
        <v/>
      </c>
      <c r="BY52" s="95">
        <f t="shared" si="71"/>
        <v>0</v>
      </c>
      <c r="BZ52" s="177">
        <f t="shared" si="72"/>
        <v>0</v>
      </c>
      <c r="CA52" s="177">
        <f t="shared" si="73"/>
        <v>0</v>
      </c>
      <c r="CB52" s="177">
        <f t="shared" si="74"/>
        <v>0</v>
      </c>
      <c r="CC52" s="177">
        <f t="shared" si="75"/>
        <v>0</v>
      </c>
      <c r="CD52" s="177">
        <f t="shared" si="76"/>
        <v>0</v>
      </c>
      <c r="CE52" s="177">
        <f t="shared" si="77"/>
        <v>0</v>
      </c>
      <c r="CF52" s="177">
        <f t="shared" si="78"/>
        <v>0</v>
      </c>
      <c r="CG52" s="9"/>
    </row>
    <row r="53" spans="1:85">
      <c r="A53" s="185"/>
      <c r="B53" s="179" t="s">
        <v>242</v>
      </c>
      <c r="C53" s="198" t="s">
        <v>243</v>
      </c>
      <c r="D53" s="177"/>
      <c r="E53" s="74"/>
      <c r="F53" s="189"/>
      <c r="G53" s="68">
        <f t="shared" si="27"/>
        <v>0</v>
      </c>
      <c r="H53" s="69"/>
      <c r="I53" s="70">
        <f t="shared" si="28"/>
        <v>0</v>
      </c>
      <c r="J53" s="69"/>
      <c r="K53" s="70">
        <f t="shared" si="29"/>
        <v>0</v>
      </c>
      <c r="L53" s="69"/>
      <c r="M53" s="70">
        <f t="shared" si="30"/>
        <v>0</v>
      </c>
      <c r="N53" s="69"/>
      <c r="O53" s="70">
        <f t="shared" si="31"/>
        <v>0</v>
      </c>
      <c r="P53" s="69"/>
      <c r="Q53" s="70">
        <f t="shared" si="32"/>
        <v>0</v>
      </c>
      <c r="R53" s="71">
        <f t="shared" si="33"/>
        <v>0</v>
      </c>
      <c r="S53" s="70">
        <f t="shared" si="34"/>
        <v>0</v>
      </c>
      <c r="T53" s="72" t="str">
        <f t="shared" si="35"/>
        <v/>
      </c>
      <c r="U53" s="73">
        <f t="shared" si="36"/>
        <v>0</v>
      </c>
      <c r="V53" s="73">
        <f t="shared" si="37"/>
        <v>0</v>
      </c>
      <c r="W53" s="73">
        <f t="shared" si="38"/>
        <v>0</v>
      </c>
      <c r="X53" s="73">
        <f t="shared" si="39"/>
        <v>0</v>
      </c>
      <c r="Y53" s="73">
        <f t="shared" si="40"/>
        <v>0</v>
      </c>
      <c r="Z53" s="73" t="str">
        <f t="shared" si="41"/>
        <v/>
      </c>
      <c r="AA53" s="74"/>
      <c r="AB53" s="177"/>
      <c r="AC53" s="177"/>
      <c r="AD53" s="177"/>
      <c r="AE53" s="177"/>
      <c r="AF53" s="177"/>
      <c r="AG53" s="177"/>
      <c r="AH53" s="177"/>
      <c r="AI53" s="177"/>
      <c r="AJ53" s="177"/>
      <c r="AK53" s="177"/>
      <c r="AL53" s="177"/>
      <c r="AM53" s="177"/>
      <c r="AN53" s="177"/>
      <c r="AO53" s="177"/>
      <c r="AP53" s="177"/>
      <c r="AQ53" s="177"/>
      <c r="AR53" s="177"/>
      <c r="AS53" s="177"/>
      <c r="AT53" s="177"/>
      <c r="AU53" s="71" t="str">
        <f t="shared" si="42"/>
        <v/>
      </c>
      <c r="AV53" s="76">
        <f t="shared" si="43"/>
        <v>0</v>
      </c>
      <c r="AW53" s="76">
        <f t="shared" si="44"/>
        <v>0</v>
      </c>
      <c r="AX53" s="76">
        <f t="shared" si="45"/>
        <v>0</v>
      </c>
      <c r="AY53" s="76">
        <f t="shared" si="46"/>
        <v>0</v>
      </c>
      <c r="AZ53" s="76">
        <f t="shared" si="47"/>
        <v>0</v>
      </c>
      <c r="BA53" s="71">
        <f t="shared" si="48"/>
        <v>0</v>
      </c>
      <c r="BB53" s="71">
        <f t="shared" si="49"/>
        <v>0</v>
      </c>
      <c r="BC53" s="77">
        <f t="shared" si="50"/>
        <v>0</v>
      </c>
      <c r="BD53" s="77">
        <f t="shared" si="51"/>
        <v>0</v>
      </c>
      <c r="BE53" s="77">
        <f t="shared" si="52"/>
        <v>0</v>
      </c>
      <c r="BF53" s="77">
        <f t="shared" si="53"/>
        <v>0</v>
      </c>
      <c r="BG53" s="77">
        <f t="shared" si="54"/>
        <v>0</v>
      </c>
      <c r="BH53" s="77">
        <f t="shared" si="55"/>
        <v>0</v>
      </c>
      <c r="BI53" s="77">
        <f t="shared" si="56"/>
        <v>0</v>
      </c>
      <c r="BJ53" s="77">
        <f t="shared" si="57"/>
        <v>0</v>
      </c>
      <c r="BK53" s="77">
        <f t="shared" si="58"/>
        <v>0</v>
      </c>
      <c r="BL53" s="77">
        <f t="shared" si="59"/>
        <v>0</v>
      </c>
      <c r="BM53" s="77">
        <f t="shared" si="60"/>
        <v>0</v>
      </c>
      <c r="BN53" s="77">
        <f t="shared" si="61"/>
        <v>0</v>
      </c>
      <c r="BO53" s="77">
        <f t="shared" si="62"/>
        <v>0</v>
      </c>
      <c r="BP53" s="77">
        <f t="shared" si="63"/>
        <v>0</v>
      </c>
      <c r="BQ53" s="77">
        <f t="shared" si="64"/>
        <v>0</v>
      </c>
      <c r="BR53" s="77">
        <f t="shared" si="65"/>
        <v>0</v>
      </c>
      <c r="BS53" s="77">
        <f t="shared" si="66"/>
        <v>0</v>
      </c>
      <c r="BT53" s="77">
        <f t="shared" si="67"/>
        <v>0</v>
      </c>
      <c r="BU53" s="77">
        <f t="shared" si="68"/>
        <v>0</v>
      </c>
      <c r="BV53" s="77">
        <f t="shared" si="69"/>
        <v>0</v>
      </c>
      <c r="BW53" s="177"/>
      <c r="BX53" s="12" t="str">
        <f t="shared" si="70"/>
        <v/>
      </c>
      <c r="BY53" s="95">
        <f t="shared" si="71"/>
        <v>0</v>
      </c>
      <c r="BZ53" s="177">
        <f t="shared" si="72"/>
        <v>0</v>
      </c>
      <c r="CA53" s="177">
        <f t="shared" si="73"/>
        <v>0</v>
      </c>
      <c r="CB53" s="177">
        <f t="shared" si="74"/>
        <v>0</v>
      </c>
      <c r="CC53" s="177">
        <f t="shared" si="75"/>
        <v>0</v>
      </c>
      <c r="CD53" s="177">
        <f t="shared" si="76"/>
        <v>0</v>
      </c>
      <c r="CE53" s="177">
        <f t="shared" si="77"/>
        <v>0</v>
      </c>
      <c r="CF53" s="177">
        <f t="shared" si="78"/>
        <v>0</v>
      </c>
      <c r="CG53" s="9"/>
    </row>
    <row r="54" spans="1:85" ht="29.25">
      <c r="A54" s="185" t="s">
        <v>230</v>
      </c>
      <c r="B54" s="186" t="s">
        <v>244</v>
      </c>
      <c r="C54" s="192" t="s">
        <v>232</v>
      </c>
      <c r="D54" s="177" t="s">
        <v>185</v>
      </c>
      <c r="E54" s="74">
        <v>9.17</v>
      </c>
      <c r="F54" s="200">
        <v>1107.5899999999999</v>
      </c>
      <c r="G54" s="68">
        <f t="shared" si="27"/>
        <v>10156.6003</v>
      </c>
      <c r="H54" s="69"/>
      <c r="I54" s="70">
        <f t="shared" si="28"/>
        <v>0</v>
      </c>
      <c r="J54" s="69"/>
      <c r="K54" s="70">
        <f t="shared" si="29"/>
        <v>0</v>
      </c>
      <c r="L54" s="69"/>
      <c r="M54" s="70">
        <f t="shared" si="30"/>
        <v>0</v>
      </c>
      <c r="N54" s="69"/>
      <c r="O54" s="70">
        <f t="shared" si="31"/>
        <v>0</v>
      </c>
      <c r="P54" s="69"/>
      <c r="Q54" s="70">
        <f t="shared" si="32"/>
        <v>0</v>
      </c>
      <c r="R54" s="71">
        <f t="shared" si="33"/>
        <v>9.17</v>
      </c>
      <c r="S54" s="70">
        <f t="shared" si="34"/>
        <v>10156.6003</v>
      </c>
      <c r="T54" s="72">
        <f t="shared" si="35"/>
        <v>0</v>
      </c>
      <c r="U54" s="73">
        <f t="shared" si="36"/>
        <v>0</v>
      </c>
      <c r="V54" s="73">
        <f t="shared" si="37"/>
        <v>0</v>
      </c>
      <c r="W54" s="73">
        <f t="shared" si="38"/>
        <v>0</v>
      </c>
      <c r="X54" s="73">
        <f t="shared" si="39"/>
        <v>0</v>
      </c>
      <c r="Y54" s="73">
        <f t="shared" si="40"/>
        <v>0</v>
      </c>
      <c r="Z54" s="73">
        <f t="shared" si="41"/>
        <v>0</v>
      </c>
      <c r="AA54" s="74"/>
      <c r="AB54" s="177"/>
      <c r="AC54" s="177"/>
      <c r="AD54" s="177"/>
      <c r="AE54" s="177"/>
      <c r="AF54" s="177"/>
      <c r="AG54" s="177"/>
      <c r="AH54" s="177"/>
      <c r="AI54" s="177"/>
      <c r="AJ54" s="177"/>
      <c r="AK54" s="177"/>
      <c r="AL54" s="177"/>
      <c r="AM54" s="177"/>
      <c r="AN54" s="177"/>
      <c r="AO54" s="177"/>
      <c r="AP54" s="177"/>
      <c r="AQ54" s="177"/>
      <c r="AR54" s="177"/>
      <c r="AS54" s="177"/>
      <c r="AT54" s="177"/>
      <c r="AU54" s="71">
        <f t="shared" si="42"/>
        <v>9.17</v>
      </c>
      <c r="AV54" s="76">
        <f t="shared" si="43"/>
        <v>0</v>
      </c>
      <c r="AW54" s="76">
        <f t="shared" si="44"/>
        <v>0</v>
      </c>
      <c r="AX54" s="76">
        <f t="shared" si="45"/>
        <v>0</v>
      </c>
      <c r="AY54" s="76">
        <f t="shared" si="46"/>
        <v>0</v>
      </c>
      <c r="AZ54" s="76">
        <f t="shared" si="47"/>
        <v>0</v>
      </c>
      <c r="BA54" s="71">
        <f t="shared" si="48"/>
        <v>9.17</v>
      </c>
      <c r="BB54" s="71">
        <f t="shared" si="49"/>
        <v>0</v>
      </c>
      <c r="BC54" s="77">
        <f t="shared" si="50"/>
        <v>0</v>
      </c>
      <c r="BD54" s="77">
        <f t="shared" si="51"/>
        <v>0</v>
      </c>
      <c r="BE54" s="77">
        <f t="shared" si="52"/>
        <v>0</v>
      </c>
      <c r="BF54" s="77">
        <f t="shared" si="53"/>
        <v>0</v>
      </c>
      <c r="BG54" s="77">
        <f t="shared" si="54"/>
        <v>0</v>
      </c>
      <c r="BH54" s="77">
        <f t="shared" si="55"/>
        <v>0</v>
      </c>
      <c r="BI54" s="77">
        <f t="shared" si="56"/>
        <v>0</v>
      </c>
      <c r="BJ54" s="77">
        <f t="shared" si="57"/>
        <v>0</v>
      </c>
      <c r="BK54" s="77">
        <f t="shared" si="58"/>
        <v>0</v>
      </c>
      <c r="BL54" s="77">
        <f t="shared" si="59"/>
        <v>0</v>
      </c>
      <c r="BM54" s="77">
        <f t="shared" si="60"/>
        <v>0</v>
      </c>
      <c r="BN54" s="77">
        <f t="shared" si="61"/>
        <v>0</v>
      </c>
      <c r="BO54" s="77">
        <f t="shared" si="62"/>
        <v>0</v>
      </c>
      <c r="BP54" s="77">
        <f t="shared" si="63"/>
        <v>0</v>
      </c>
      <c r="BQ54" s="77">
        <f t="shared" si="64"/>
        <v>0</v>
      </c>
      <c r="BR54" s="77">
        <f t="shared" si="65"/>
        <v>0</v>
      </c>
      <c r="BS54" s="77">
        <f t="shared" si="66"/>
        <v>0</v>
      </c>
      <c r="BT54" s="77">
        <f t="shared" si="67"/>
        <v>0</v>
      </c>
      <c r="BU54" s="77">
        <f t="shared" si="68"/>
        <v>0</v>
      </c>
      <c r="BV54" s="77">
        <f t="shared" si="69"/>
        <v>0</v>
      </c>
      <c r="BW54" s="177"/>
      <c r="BX54" s="12" t="str">
        <f t="shared" si="70"/>
        <v/>
      </c>
      <c r="BY54" s="95">
        <f t="shared" si="71"/>
        <v>0</v>
      </c>
      <c r="BZ54" s="177">
        <f t="shared" si="72"/>
        <v>0</v>
      </c>
      <c r="CA54" s="177">
        <f t="shared" si="73"/>
        <v>0</v>
      </c>
      <c r="CB54" s="177">
        <f t="shared" si="74"/>
        <v>0</v>
      </c>
      <c r="CC54" s="177">
        <f t="shared" si="75"/>
        <v>0</v>
      </c>
      <c r="CD54" s="177">
        <f t="shared" si="76"/>
        <v>0</v>
      </c>
      <c r="CE54" s="177">
        <f t="shared" si="77"/>
        <v>0</v>
      </c>
      <c r="CF54" s="177">
        <f t="shared" si="78"/>
        <v>0</v>
      </c>
      <c r="CG54" s="9"/>
    </row>
    <row r="55" spans="1:85">
      <c r="A55" s="185" t="s">
        <v>245</v>
      </c>
      <c r="B55" s="186" t="s">
        <v>246</v>
      </c>
      <c r="C55" s="187" t="s">
        <v>247</v>
      </c>
      <c r="D55" s="201" t="s">
        <v>61</v>
      </c>
      <c r="E55" s="74">
        <v>30</v>
      </c>
      <c r="F55" s="189">
        <v>49.74</v>
      </c>
      <c r="G55" s="68">
        <f t="shared" si="27"/>
        <v>1492.2</v>
      </c>
      <c r="H55" s="69"/>
      <c r="I55" s="70">
        <f t="shared" si="28"/>
        <v>0</v>
      </c>
      <c r="J55" s="69"/>
      <c r="K55" s="70">
        <f t="shared" si="29"/>
        <v>0</v>
      </c>
      <c r="L55" s="69"/>
      <c r="M55" s="70">
        <f t="shared" si="30"/>
        <v>0</v>
      </c>
      <c r="N55" s="69"/>
      <c r="O55" s="70">
        <f t="shared" si="31"/>
        <v>0</v>
      </c>
      <c r="P55" s="69"/>
      <c r="Q55" s="70">
        <f t="shared" si="32"/>
        <v>0</v>
      </c>
      <c r="R55" s="71">
        <f t="shared" si="33"/>
        <v>30</v>
      </c>
      <c r="S55" s="70">
        <f t="shared" si="34"/>
        <v>1492.2</v>
      </c>
      <c r="T55" s="72">
        <f t="shared" si="35"/>
        <v>0</v>
      </c>
      <c r="U55" s="73">
        <f t="shared" si="36"/>
        <v>0</v>
      </c>
      <c r="V55" s="73">
        <f t="shared" si="37"/>
        <v>0</v>
      </c>
      <c r="W55" s="73">
        <f t="shared" si="38"/>
        <v>0</v>
      </c>
      <c r="X55" s="73">
        <f t="shared" si="39"/>
        <v>0</v>
      </c>
      <c r="Y55" s="73">
        <f t="shared" si="40"/>
        <v>0</v>
      </c>
      <c r="Z55" s="73">
        <f t="shared" si="41"/>
        <v>0</v>
      </c>
      <c r="AA55" s="74"/>
      <c r="AB55" s="177"/>
      <c r="AC55" s="177"/>
      <c r="AD55" s="177"/>
      <c r="AE55" s="177"/>
      <c r="AF55" s="177"/>
      <c r="AG55" s="177"/>
      <c r="AH55" s="177"/>
      <c r="AI55" s="177"/>
      <c r="AJ55" s="177"/>
      <c r="AK55" s="177"/>
      <c r="AL55" s="177"/>
      <c r="AM55" s="177"/>
      <c r="AN55" s="177"/>
      <c r="AO55" s="177"/>
      <c r="AP55" s="177"/>
      <c r="AQ55" s="177"/>
      <c r="AR55" s="177"/>
      <c r="AS55" s="177"/>
      <c r="AT55" s="177"/>
      <c r="AU55" s="71">
        <f t="shared" si="42"/>
        <v>30</v>
      </c>
      <c r="AV55" s="76">
        <f t="shared" si="43"/>
        <v>0</v>
      </c>
      <c r="AW55" s="76">
        <f t="shared" si="44"/>
        <v>0</v>
      </c>
      <c r="AX55" s="76">
        <f t="shared" si="45"/>
        <v>0</v>
      </c>
      <c r="AY55" s="76">
        <f t="shared" si="46"/>
        <v>0</v>
      </c>
      <c r="AZ55" s="76">
        <f t="shared" si="47"/>
        <v>0</v>
      </c>
      <c r="BA55" s="71">
        <f t="shared" si="48"/>
        <v>30</v>
      </c>
      <c r="BB55" s="71">
        <f t="shared" si="49"/>
        <v>0</v>
      </c>
      <c r="BC55" s="77">
        <f t="shared" si="50"/>
        <v>0</v>
      </c>
      <c r="BD55" s="77">
        <f t="shared" si="51"/>
        <v>0</v>
      </c>
      <c r="BE55" s="77">
        <f t="shared" si="52"/>
        <v>0</v>
      </c>
      <c r="BF55" s="77">
        <f t="shared" si="53"/>
        <v>0</v>
      </c>
      <c r="BG55" s="77">
        <f t="shared" si="54"/>
        <v>0</v>
      </c>
      <c r="BH55" s="77">
        <f t="shared" si="55"/>
        <v>0</v>
      </c>
      <c r="BI55" s="77">
        <f t="shared" si="56"/>
        <v>0</v>
      </c>
      <c r="BJ55" s="77">
        <f t="shared" si="57"/>
        <v>0</v>
      </c>
      <c r="BK55" s="77">
        <f t="shared" si="58"/>
        <v>0</v>
      </c>
      <c r="BL55" s="77">
        <f t="shared" si="59"/>
        <v>0</v>
      </c>
      <c r="BM55" s="77">
        <f t="shared" si="60"/>
        <v>0</v>
      </c>
      <c r="BN55" s="77">
        <f t="shared" si="61"/>
        <v>0</v>
      </c>
      <c r="BO55" s="77">
        <f t="shared" si="62"/>
        <v>0</v>
      </c>
      <c r="BP55" s="77">
        <f t="shared" si="63"/>
        <v>0</v>
      </c>
      <c r="BQ55" s="77">
        <f t="shared" si="64"/>
        <v>0</v>
      </c>
      <c r="BR55" s="77">
        <f t="shared" si="65"/>
        <v>0</v>
      </c>
      <c r="BS55" s="77">
        <f t="shared" si="66"/>
        <v>0</v>
      </c>
      <c r="BT55" s="77">
        <f t="shared" si="67"/>
        <v>0</v>
      </c>
      <c r="BU55" s="77">
        <f t="shared" si="68"/>
        <v>0</v>
      </c>
      <c r="BV55" s="77">
        <f t="shared" si="69"/>
        <v>0</v>
      </c>
      <c r="BW55" s="177"/>
      <c r="BX55" s="12" t="str">
        <f t="shared" si="70"/>
        <v/>
      </c>
      <c r="BY55" s="95">
        <f t="shared" si="71"/>
        <v>0</v>
      </c>
      <c r="BZ55" s="177">
        <f t="shared" si="72"/>
        <v>0</v>
      </c>
      <c r="CA55" s="177">
        <f t="shared" si="73"/>
        <v>0</v>
      </c>
      <c r="CB55" s="177">
        <f t="shared" si="74"/>
        <v>0</v>
      </c>
      <c r="CC55" s="177">
        <f t="shared" si="75"/>
        <v>0</v>
      </c>
      <c r="CD55" s="177">
        <f t="shared" si="76"/>
        <v>0</v>
      </c>
      <c r="CE55" s="177">
        <f t="shared" si="77"/>
        <v>0</v>
      </c>
      <c r="CF55" s="177">
        <f t="shared" si="78"/>
        <v>0</v>
      </c>
      <c r="CG55" s="9"/>
    </row>
    <row r="56" spans="1:85">
      <c r="A56" s="185"/>
      <c r="B56" s="179" t="s">
        <v>248</v>
      </c>
      <c r="C56" s="198" t="s">
        <v>249</v>
      </c>
      <c r="D56" s="177"/>
      <c r="E56" s="74"/>
      <c r="F56" s="189"/>
      <c r="G56" s="68">
        <f t="shared" si="27"/>
        <v>0</v>
      </c>
      <c r="H56" s="69"/>
      <c r="I56" s="70">
        <f t="shared" si="28"/>
        <v>0</v>
      </c>
      <c r="J56" s="69"/>
      <c r="K56" s="70">
        <f t="shared" si="29"/>
        <v>0</v>
      </c>
      <c r="L56" s="69"/>
      <c r="M56" s="70">
        <f t="shared" si="30"/>
        <v>0</v>
      </c>
      <c r="N56" s="69"/>
      <c r="O56" s="70">
        <f t="shared" si="31"/>
        <v>0</v>
      </c>
      <c r="P56" s="69"/>
      <c r="Q56" s="70">
        <f t="shared" si="32"/>
        <v>0</v>
      </c>
      <c r="R56" s="71">
        <f t="shared" si="33"/>
        <v>0</v>
      </c>
      <c r="S56" s="70">
        <f t="shared" si="34"/>
        <v>0</v>
      </c>
      <c r="T56" s="72" t="str">
        <f t="shared" si="35"/>
        <v/>
      </c>
      <c r="U56" s="73">
        <f t="shared" si="36"/>
        <v>0</v>
      </c>
      <c r="V56" s="73">
        <f t="shared" si="37"/>
        <v>0</v>
      </c>
      <c r="W56" s="73">
        <f t="shared" si="38"/>
        <v>0</v>
      </c>
      <c r="X56" s="73">
        <f t="shared" si="39"/>
        <v>0</v>
      </c>
      <c r="Y56" s="73">
        <f t="shared" si="40"/>
        <v>0</v>
      </c>
      <c r="Z56" s="73" t="str">
        <f t="shared" si="41"/>
        <v/>
      </c>
      <c r="AA56" s="74"/>
      <c r="AB56" s="177"/>
      <c r="AC56" s="177"/>
      <c r="AD56" s="177"/>
      <c r="AE56" s="177"/>
      <c r="AF56" s="177"/>
      <c r="AG56" s="177"/>
      <c r="AH56" s="177"/>
      <c r="AI56" s="177"/>
      <c r="AJ56" s="177"/>
      <c r="AK56" s="177"/>
      <c r="AL56" s="177"/>
      <c r="AM56" s="177"/>
      <c r="AN56" s="177"/>
      <c r="AO56" s="177"/>
      <c r="AP56" s="177"/>
      <c r="AQ56" s="177"/>
      <c r="AR56" s="177"/>
      <c r="AS56" s="177"/>
      <c r="AT56" s="177"/>
      <c r="AU56" s="71" t="str">
        <f t="shared" si="42"/>
        <v/>
      </c>
      <c r="AV56" s="76">
        <f t="shared" si="43"/>
        <v>0</v>
      </c>
      <c r="AW56" s="76">
        <f t="shared" si="44"/>
        <v>0</v>
      </c>
      <c r="AX56" s="76">
        <f t="shared" si="45"/>
        <v>0</v>
      </c>
      <c r="AY56" s="76">
        <f t="shared" si="46"/>
        <v>0</v>
      </c>
      <c r="AZ56" s="76">
        <f t="shared" si="47"/>
        <v>0</v>
      </c>
      <c r="BA56" s="71">
        <f t="shared" si="48"/>
        <v>0</v>
      </c>
      <c r="BB56" s="71">
        <f t="shared" si="49"/>
        <v>0</v>
      </c>
      <c r="BC56" s="77">
        <f t="shared" si="50"/>
        <v>0</v>
      </c>
      <c r="BD56" s="77">
        <f t="shared" si="51"/>
        <v>0</v>
      </c>
      <c r="BE56" s="77">
        <f t="shared" si="52"/>
        <v>0</v>
      </c>
      <c r="BF56" s="77">
        <f t="shared" si="53"/>
        <v>0</v>
      </c>
      <c r="BG56" s="77">
        <f t="shared" si="54"/>
        <v>0</v>
      </c>
      <c r="BH56" s="77">
        <f t="shared" si="55"/>
        <v>0</v>
      </c>
      <c r="BI56" s="77">
        <f t="shared" si="56"/>
        <v>0</v>
      </c>
      <c r="BJ56" s="77">
        <f t="shared" si="57"/>
        <v>0</v>
      </c>
      <c r="BK56" s="77">
        <f t="shared" si="58"/>
        <v>0</v>
      </c>
      <c r="BL56" s="77">
        <f t="shared" si="59"/>
        <v>0</v>
      </c>
      <c r="BM56" s="77">
        <f t="shared" si="60"/>
        <v>0</v>
      </c>
      <c r="BN56" s="77">
        <f t="shared" si="61"/>
        <v>0</v>
      </c>
      <c r="BO56" s="77">
        <f t="shared" si="62"/>
        <v>0</v>
      </c>
      <c r="BP56" s="77">
        <f t="shared" si="63"/>
        <v>0</v>
      </c>
      <c r="BQ56" s="77">
        <f t="shared" si="64"/>
        <v>0</v>
      </c>
      <c r="BR56" s="77">
        <f t="shared" si="65"/>
        <v>0</v>
      </c>
      <c r="BS56" s="77">
        <f t="shared" si="66"/>
        <v>0</v>
      </c>
      <c r="BT56" s="77">
        <f t="shared" si="67"/>
        <v>0</v>
      </c>
      <c r="BU56" s="77">
        <f t="shared" si="68"/>
        <v>0</v>
      </c>
      <c r="BV56" s="77">
        <f t="shared" si="69"/>
        <v>0</v>
      </c>
      <c r="BW56" s="177"/>
      <c r="BX56" s="12" t="str">
        <f t="shared" si="70"/>
        <v/>
      </c>
      <c r="BY56" s="95">
        <f t="shared" si="71"/>
        <v>0</v>
      </c>
      <c r="BZ56" s="177">
        <f t="shared" si="72"/>
        <v>0</v>
      </c>
      <c r="CA56" s="177">
        <f t="shared" si="73"/>
        <v>0</v>
      </c>
      <c r="CB56" s="177">
        <f t="shared" si="74"/>
        <v>0</v>
      </c>
      <c r="CC56" s="177">
        <f t="shared" si="75"/>
        <v>0</v>
      </c>
      <c r="CD56" s="177">
        <f t="shared" si="76"/>
        <v>0</v>
      </c>
      <c r="CE56" s="177">
        <f t="shared" si="77"/>
        <v>0</v>
      </c>
      <c r="CF56" s="177">
        <f t="shared" si="78"/>
        <v>0</v>
      </c>
      <c r="CG56" s="9"/>
    </row>
    <row r="57" spans="1:85" ht="29.25">
      <c r="A57" s="185" t="s">
        <v>230</v>
      </c>
      <c r="B57" s="186" t="s">
        <v>244</v>
      </c>
      <c r="C57" s="192" t="s">
        <v>232</v>
      </c>
      <c r="D57" s="177" t="s">
        <v>185</v>
      </c>
      <c r="E57" s="74">
        <v>10.52</v>
      </c>
      <c r="F57" s="189">
        <v>1086.0899999999999</v>
      </c>
      <c r="G57" s="68">
        <f t="shared" si="27"/>
        <v>11425.666799999999</v>
      </c>
      <c r="H57" s="69"/>
      <c r="I57" s="70">
        <f t="shared" si="28"/>
        <v>0</v>
      </c>
      <c r="J57" s="69"/>
      <c r="K57" s="70">
        <f t="shared" si="29"/>
        <v>0</v>
      </c>
      <c r="L57" s="69"/>
      <c r="M57" s="70">
        <f t="shared" si="30"/>
        <v>0</v>
      </c>
      <c r="N57" s="69"/>
      <c r="O57" s="70">
        <f t="shared" si="31"/>
        <v>0</v>
      </c>
      <c r="P57" s="69"/>
      <c r="Q57" s="70">
        <f t="shared" si="32"/>
        <v>0</v>
      </c>
      <c r="R57" s="71">
        <f t="shared" si="33"/>
        <v>10.52</v>
      </c>
      <c r="S57" s="70">
        <f t="shared" si="34"/>
        <v>11425.666799999999</v>
      </c>
      <c r="T57" s="72">
        <f t="shared" si="35"/>
        <v>0</v>
      </c>
      <c r="U57" s="73">
        <f t="shared" si="36"/>
        <v>0</v>
      </c>
      <c r="V57" s="73">
        <f t="shared" si="37"/>
        <v>0</v>
      </c>
      <c r="W57" s="73">
        <f t="shared" si="38"/>
        <v>0</v>
      </c>
      <c r="X57" s="73">
        <f t="shared" si="39"/>
        <v>0</v>
      </c>
      <c r="Y57" s="73">
        <f t="shared" si="40"/>
        <v>0</v>
      </c>
      <c r="Z57" s="73">
        <f t="shared" si="41"/>
        <v>0</v>
      </c>
      <c r="AA57" s="74"/>
      <c r="AB57" s="177"/>
      <c r="AC57" s="177"/>
      <c r="AD57" s="177"/>
      <c r="AE57" s="177"/>
      <c r="AF57" s="177"/>
      <c r="AG57" s="177"/>
      <c r="AH57" s="177"/>
      <c r="AI57" s="177"/>
      <c r="AJ57" s="177"/>
      <c r="AK57" s="177"/>
      <c r="AL57" s="177"/>
      <c r="AM57" s="177"/>
      <c r="AN57" s="177"/>
      <c r="AO57" s="177"/>
      <c r="AP57" s="177"/>
      <c r="AQ57" s="177"/>
      <c r="AR57" s="177"/>
      <c r="AS57" s="177"/>
      <c r="AT57" s="177"/>
      <c r="AU57" s="71">
        <f t="shared" si="42"/>
        <v>10.52</v>
      </c>
      <c r="AV57" s="76">
        <f t="shared" si="43"/>
        <v>0</v>
      </c>
      <c r="AW57" s="76">
        <f t="shared" si="44"/>
        <v>0</v>
      </c>
      <c r="AX57" s="76">
        <f t="shared" si="45"/>
        <v>0</v>
      </c>
      <c r="AY57" s="76">
        <f t="shared" si="46"/>
        <v>0</v>
      </c>
      <c r="AZ57" s="76">
        <f t="shared" si="47"/>
        <v>0</v>
      </c>
      <c r="BA57" s="71">
        <f t="shared" si="48"/>
        <v>10.52</v>
      </c>
      <c r="BB57" s="71">
        <f t="shared" si="49"/>
        <v>0</v>
      </c>
      <c r="BC57" s="77">
        <f t="shared" si="50"/>
        <v>0</v>
      </c>
      <c r="BD57" s="77">
        <f t="shared" si="51"/>
        <v>0</v>
      </c>
      <c r="BE57" s="77">
        <f t="shared" si="52"/>
        <v>0</v>
      </c>
      <c r="BF57" s="77">
        <f t="shared" si="53"/>
        <v>0</v>
      </c>
      <c r="BG57" s="77">
        <f t="shared" si="54"/>
        <v>0</v>
      </c>
      <c r="BH57" s="77">
        <f t="shared" si="55"/>
        <v>0</v>
      </c>
      <c r="BI57" s="77">
        <f t="shared" si="56"/>
        <v>0</v>
      </c>
      <c r="BJ57" s="77">
        <f t="shared" si="57"/>
        <v>0</v>
      </c>
      <c r="BK57" s="77">
        <f t="shared" si="58"/>
        <v>0</v>
      </c>
      <c r="BL57" s="77">
        <f t="shared" si="59"/>
        <v>0</v>
      </c>
      <c r="BM57" s="77">
        <f t="shared" si="60"/>
        <v>0</v>
      </c>
      <c r="BN57" s="77">
        <f t="shared" si="61"/>
        <v>0</v>
      </c>
      <c r="BO57" s="77">
        <f t="shared" si="62"/>
        <v>0</v>
      </c>
      <c r="BP57" s="77">
        <f t="shared" si="63"/>
        <v>0</v>
      </c>
      <c r="BQ57" s="77">
        <f t="shared" si="64"/>
        <v>0</v>
      </c>
      <c r="BR57" s="77">
        <f t="shared" si="65"/>
        <v>0</v>
      </c>
      <c r="BS57" s="77">
        <f t="shared" si="66"/>
        <v>0</v>
      </c>
      <c r="BT57" s="77">
        <f t="shared" si="67"/>
        <v>0</v>
      </c>
      <c r="BU57" s="77">
        <f t="shared" si="68"/>
        <v>0</v>
      </c>
      <c r="BV57" s="77">
        <f t="shared" si="69"/>
        <v>0</v>
      </c>
      <c r="BW57" s="177"/>
      <c r="BX57" s="12" t="str">
        <f t="shared" si="70"/>
        <v/>
      </c>
      <c r="BY57" s="95">
        <f t="shared" si="71"/>
        <v>0</v>
      </c>
      <c r="BZ57" s="177">
        <f t="shared" si="72"/>
        <v>0</v>
      </c>
      <c r="CA57" s="177">
        <f t="shared" si="73"/>
        <v>0</v>
      </c>
      <c r="CB57" s="177">
        <f t="shared" si="74"/>
        <v>0</v>
      </c>
      <c r="CC57" s="177">
        <f t="shared" si="75"/>
        <v>0</v>
      </c>
      <c r="CD57" s="177">
        <f t="shared" si="76"/>
        <v>0</v>
      </c>
      <c r="CE57" s="177">
        <f t="shared" si="77"/>
        <v>0</v>
      </c>
      <c r="CF57" s="177">
        <f t="shared" si="78"/>
        <v>0</v>
      </c>
      <c r="CG57" s="9"/>
    </row>
    <row r="58" spans="1:85">
      <c r="A58" s="185"/>
      <c r="B58" s="179" t="s">
        <v>250</v>
      </c>
      <c r="C58" s="198" t="s">
        <v>251</v>
      </c>
      <c r="D58" s="201"/>
      <c r="E58" s="74"/>
      <c r="F58" s="189"/>
      <c r="G58" s="68">
        <f t="shared" si="27"/>
        <v>0</v>
      </c>
      <c r="H58" s="69"/>
      <c r="I58" s="70">
        <f t="shared" si="28"/>
        <v>0</v>
      </c>
      <c r="J58" s="69"/>
      <c r="K58" s="70">
        <f t="shared" si="29"/>
        <v>0</v>
      </c>
      <c r="L58" s="69"/>
      <c r="M58" s="70">
        <f t="shared" si="30"/>
        <v>0</v>
      </c>
      <c r="N58" s="69"/>
      <c r="O58" s="70">
        <f t="shared" si="31"/>
        <v>0</v>
      </c>
      <c r="P58" s="69"/>
      <c r="Q58" s="70">
        <f t="shared" si="32"/>
        <v>0</v>
      </c>
      <c r="R58" s="71">
        <f t="shared" si="33"/>
        <v>0</v>
      </c>
      <c r="S58" s="70">
        <f t="shared" si="34"/>
        <v>0</v>
      </c>
      <c r="T58" s="72" t="str">
        <f t="shared" si="35"/>
        <v/>
      </c>
      <c r="U58" s="73">
        <f t="shared" si="36"/>
        <v>0</v>
      </c>
      <c r="V58" s="73">
        <f t="shared" si="37"/>
        <v>0</v>
      </c>
      <c r="W58" s="73">
        <f t="shared" si="38"/>
        <v>0</v>
      </c>
      <c r="X58" s="73">
        <f t="shared" si="39"/>
        <v>0</v>
      </c>
      <c r="Y58" s="73">
        <f t="shared" si="40"/>
        <v>0</v>
      </c>
      <c r="Z58" s="73" t="str">
        <f t="shared" si="41"/>
        <v/>
      </c>
      <c r="AA58" s="74"/>
      <c r="AB58" s="177"/>
      <c r="AC58" s="177"/>
      <c r="AD58" s="177"/>
      <c r="AE58" s="177"/>
      <c r="AF58" s="177"/>
      <c r="AG58" s="177"/>
      <c r="AH58" s="177"/>
      <c r="AI58" s="177"/>
      <c r="AJ58" s="177"/>
      <c r="AK58" s="177"/>
      <c r="AL58" s="177"/>
      <c r="AM58" s="177"/>
      <c r="AN58" s="177"/>
      <c r="AO58" s="177"/>
      <c r="AP58" s="177"/>
      <c r="AQ58" s="177"/>
      <c r="AR58" s="177"/>
      <c r="AS58" s="177"/>
      <c r="AT58" s="177"/>
      <c r="AU58" s="71" t="str">
        <f t="shared" si="42"/>
        <v/>
      </c>
      <c r="AV58" s="76">
        <f t="shared" si="43"/>
        <v>0</v>
      </c>
      <c r="AW58" s="76">
        <f t="shared" si="44"/>
        <v>0</v>
      </c>
      <c r="AX58" s="76">
        <f t="shared" si="45"/>
        <v>0</v>
      </c>
      <c r="AY58" s="76">
        <f t="shared" si="46"/>
        <v>0</v>
      </c>
      <c r="AZ58" s="76">
        <f t="shared" si="47"/>
        <v>0</v>
      </c>
      <c r="BA58" s="71">
        <f t="shared" si="48"/>
        <v>0</v>
      </c>
      <c r="BB58" s="71">
        <f t="shared" si="49"/>
        <v>0</v>
      </c>
      <c r="BC58" s="77">
        <f t="shared" si="50"/>
        <v>0</v>
      </c>
      <c r="BD58" s="77">
        <f t="shared" si="51"/>
        <v>0</v>
      </c>
      <c r="BE58" s="77">
        <f t="shared" si="52"/>
        <v>0</v>
      </c>
      <c r="BF58" s="77">
        <f t="shared" si="53"/>
        <v>0</v>
      </c>
      <c r="BG58" s="77">
        <f t="shared" si="54"/>
        <v>0</v>
      </c>
      <c r="BH58" s="77">
        <f t="shared" si="55"/>
        <v>0</v>
      </c>
      <c r="BI58" s="77">
        <f t="shared" si="56"/>
        <v>0</v>
      </c>
      <c r="BJ58" s="77">
        <f t="shared" si="57"/>
        <v>0</v>
      </c>
      <c r="BK58" s="77">
        <f t="shared" si="58"/>
        <v>0</v>
      </c>
      <c r="BL58" s="77">
        <f t="shared" si="59"/>
        <v>0</v>
      </c>
      <c r="BM58" s="77">
        <f t="shared" si="60"/>
        <v>0</v>
      </c>
      <c r="BN58" s="77">
        <f t="shared" si="61"/>
        <v>0</v>
      </c>
      <c r="BO58" s="77">
        <f t="shared" si="62"/>
        <v>0</v>
      </c>
      <c r="BP58" s="77">
        <f t="shared" si="63"/>
        <v>0</v>
      </c>
      <c r="BQ58" s="77">
        <f t="shared" si="64"/>
        <v>0</v>
      </c>
      <c r="BR58" s="77">
        <f t="shared" si="65"/>
        <v>0</v>
      </c>
      <c r="BS58" s="77">
        <f t="shared" si="66"/>
        <v>0</v>
      </c>
      <c r="BT58" s="77">
        <f t="shared" si="67"/>
        <v>0</v>
      </c>
      <c r="BU58" s="77">
        <f t="shared" si="68"/>
        <v>0</v>
      </c>
      <c r="BV58" s="77">
        <f t="shared" si="69"/>
        <v>0</v>
      </c>
      <c r="BW58" s="177"/>
      <c r="BX58" s="12" t="str">
        <f t="shared" si="70"/>
        <v/>
      </c>
      <c r="BY58" s="95">
        <f t="shared" si="71"/>
        <v>0</v>
      </c>
      <c r="BZ58" s="177">
        <f t="shared" si="72"/>
        <v>0</v>
      </c>
      <c r="CA58" s="177">
        <f t="shared" si="73"/>
        <v>0</v>
      </c>
      <c r="CB58" s="177">
        <f t="shared" si="74"/>
        <v>0</v>
      </c>
      <c r="CC58" s="177">
        <f t="shared" si="75"/>
        <v>0</v>
      </c>
      <c r="CD58" s="177">
        <f t="shared" si="76"/>
        <v>0</v>
      </c>
      <c r="CE58" s="177">
        <f t="shared" si="77"/>
        <v>0</v>
      </c>
      <c r="CF58" s="177">
        <f t="shared" si="78"/>
        <v>0</v>
      </c>
      <c r="CG58" s="9"/>
    </row>
    <row r="59" spans="1:85" ht="29.25">
      <c r="A59" s="185" t="s">
        <v>252</v>
      </c>
      <c r="B59" s="186" t="s">
        <v>253</v>
      </c>
      <c r="C59" s="202" t="s">
        <v>254</v>
      </c>
      <c r="D59" s="201" t="s">
        <v>65</v>
      </c>
      <c r="E59" s="74">
        <v>499.8</v>
      </c>
      <c r="F59" s="189">
        <v>73.819999999999993</v>
      </c>
      <c r="G59" s="68">
        <f t="shared" si="27"/>
        <v>36895.235999999997</v>
      </c>
      <c r="H59" s="69"/>
      <c r="I59" s="70">
        <f t="shared" si="28"/>
        <v>0</v>
      </c>
      <c r="J59" s="69"/>
      <c r="K59" s="70">
        <f t="shared" si="29"/>
        <v>0</v>
      </c>
      <c r="L59" s="69"/>
      <c r="M59" s="70">
        <f t="shared" si="30"/>
        <v>0</v>
      </c>
      <c r="N59" s="69"/>
      <c r="O59" s="70">
        <f t="shared" si="31"/>
        <v>0</v>
      </c>
      <c r="P59" s="69"/>
      <c r="Q59" s="70">
        <f t="shared" si="32"/>
        <v>0</v>
      </c>
      <c r="R59" s="71">
        <f t="shared" si="33"/>
        <v>499.8</v>
      </c>
      <c r="S59" s="70">
        <f t="shared" si="34"/>
        <v>36895.235999999997</v>
      </c>
      <c r="T59" s="72">
        <f t="shared" si="35"/>
        <v>0</v>
      </c>
      <c r="U59" s="73">
        <f t="shared" si="36"/>
        <v>0</v>
      </c>
      <c r="V59" s="73">
        <f t="shared" si="37"/>
        <v>0</v>
      </c>
      <c r="W59" s="73">
        <f t="shared" si="38"/>
        <v>0</v>
      </c>
      <c r="X59" s="73">
        <f t="shared" si="39"/>
        <v>0</v>
      </c>
      <c r="Y59" s="73">
        <f t="shared" si="40"/>
        <v>0</v>
      </c>
      <c r="Z59" s="73">
        <f t="shared" si="41"/>
        <v>0</v>
      </c>
      <c r="AA59" s="74"/>
      <c r="AB59" s="177"/>
      <c r="AC59" s="177"/>
      <c r="AD59" s="177"/>
      <c r="AE59" s="177"/>
      <c r="AF59" s="177"/>
      <c r="AG59" s="177"/>
      <c r="AH59" s="177"/>
      <c r="AI59" s="177"/>
      <c r="AJ59" s="177"/>
      <c r="AK59" s="177"/>
      <c r="AL59" s="177"/>
      <c r="AM59" s="177"/>
      <c r="AN59" s="177"/>
      <c r="AO59" s="177"/>
      <c r="AP59" s="177"/>
      <c r="AQ59" s="177"/>
      <c r="AR59" s="177"/>
      <c r="AS59" s="177"/>
      <c r="AT59" s="177"/>
      <c r="AU59" s="71">
        <f t="shared" si="42"/>
        <v>499.8</v>
      </c>
      <c r="AV59" s="76">
        <f t="shared" si="43"/>
        <v>0</v>
      </c>
      <c r="AW59" s="76">
        <f t="shared" si="44"/>
        <v>0</v>
      </c>
      <c r="AX59" s="76">
        <f t="shared" si="45"/>
        <v>0</v>
      </c>
      <c r="AY59" s="76">
        <f t="shared" si="46"/>
        <v>0</v>
      </c>
      <c r="AZ59" s="76">
        <f t="shared" si="47"/>
        <v>0</v>
      </c>
      <c r="BA59" s="71">
        <f t="shared" si="48"/>
        <v>499.8</v>
      </c>
      <c r="BB59" s="71">
        <f t="shared" si="49"/>
        <v>0</v>
      </c>
      <c r="BC59" s="77">
        <f t="shared" si="50"/>
        <v>0</v>
      </c>
      <c r="BD59" s="77">
        <f t="shared" si="51"/>
        <v>0</v>
      </c>
      <c r="BE59" s="77">
        <f t="shared" si="52"/>
        <v>0</v>
      </c>
      <c r="BF59" s="77">
        <f t="shared" si="53"/>
        <v>0</v>
      </c>
      <c r="BG59" s="77">
        <f t="shared" si="54"/>
        <v>0</v>
      </c>
      <c r="BH59" s="77">
        <f t="shared" si="55"/>
        <v>0</v>
      </c>
      <c r="BI59" s="77">
        <f t="shared" si="56"/>
        <v>0</v>
      </c>
      <c r="BJ59" s="77">
        <f t="shared" si="57"/>
        <v>0</v>
      </c>
      <c r="BK59" s="77">
        <f t="shared" si="58"/>
        <v>0</v>
      </c>
      <c r="BL59" s="77">
        <f t="shared" si="59"/>
        <v>0</v>
      </c>
      <c r="BM59" s="77">
        <f t="shared" si="60"/>
        <v>0</v>
      </c>
      <c r="BN59" s="77">
        <f t="shared" si="61"/>
        <v>0</v>
      </c>
      <c r="BO59" s="77">
        <f t="shared" si="62"/>
        <v>0</v>
      </c>
      <c r="BP59" s="77">
        <f t="shared" si="63"/>
        <v>0</v>
      </c>
      <c r="BQ59" s="77">
        <f t="shared" si="64"/>
        <v>0</v>
      </c>
      <c r="BR59" s="77">
        <f t="shared" si="65"/>
        <v>0</v>
      </c>
      <c r="BS59" s="77">
        <f t="shared" si="66"/>
        <v>0</v>
      </c>
      <c r="BT59" s="77">
        <f t="shared" si="67"/>
        <v>0</v>
      </c>
      <c r="BU59" s="77">
        <f t="shared" si="68"/>
        <v>0</v>
      </c>
      <c r="BV59" s="77">
        <f t="shared" si="69"/>
        <v>0</v>
      </c>
      <c r="BW59" s="177"/>
      <c r="BX59" s="12" t="str">
        <f t="shared" si="70"/>
        <v/>
      </c>
      <c r="BY59" s="95">
        <f t="shared" si="71"/>
        <v>0</v>
      </c>
      <c r="BZ59" s="177">
        <f t="shared" si="72"/>
        <v>0</v>
      </c>
      <c r="CA59" s="177">
        <f t="shared" si="73"/>
        <v>0</v>
      </c>
      <c r="CB59" s="177">
        <f t="shared" si="74"/>
        <v>0</v>
      </c>
      <c r="CC59" s="177">
        <f t="shared" si="75"/>
        <v>0</v>
      </c>
      <c r="CD59" s="177">
        <f t="shared" si="76"/>
        <v>0</v>
      </c>
      <c r="CE59" s="177">
        <f t="shared" si="77"/>
        <v>0</v>
      </c>
      <c r="CF59" s="177">
        <f t="shared" si="78"/>
        <v>0</v>
      </c>
      <c r="CG59" s="9"/>
    </row>
    <row r="60" spans="1:85">
      <c r="A60" s="58"/>
      <c r="B60" s="59" t="s">
        <v>72</v>
      </c>
      <c r="C60" s="60" t="s">
        <v>255</v>
      </c>
      <c r="D60" s="61"/>
      <c r="E60" s="61"/>
      <c r="F60" s="61"/>
      <c r="G60" s="62">
        <f>SUM(G61:G72)</f>
        <v>144357.7586</v>
      </c>
      <c r="H60" s="63"/>
      <c r="I60" s="64">
        <f t="shared" si="28"/>
        <v>0</v>
      </c>
      <c r="J60" s="63"/>
      <c r="K60" s="64">
        <f t="shared" si="29"/>
        <v>0</v>
      </c>
      <c r="L60" s="63"/>
      <c r="M60" s="64">
        <f t="shared" si="30"/>
        <v>0</v>
      </c>
      <c r="N60" s="63"/>
      <c r="O60" s="64">
        <f t="shared" si="31"/>
        <v>0</v>
      </c>
      <c r="P60" s="63"/>
      <c r="Q60" s="64">
        <f t="shared" si="32"/>
        <v>0</v>
      </c>
      <c r="R60" s="176">
        <f t="shared" si="33"/>
        <v>0</v>
      </c>
      <c r="S60" s="62">
        <f>SUM(S61:S72)</f>
        <v>144357.7586</v>
      </c>
      <c r="T60" s="62"/>
      <c r="U60" s="62"/>
      <c r="V60" s="62"/>
      <c r="W60" s="62"/>
      <c r="X60" s="62"/>
      <c r="Y60" s="62"/>
      <c r="Z60" s="165">
        <f>IF(C60&lt;&gt;"",SUM(BC60:BV60)/S60,"")</f>
        <v>0</v>
      </c>
      <c r="AA60" s="63"/>
      <c r="AB60" s="63"/>
      <c r="AC60" s="63"/>
      <c r="AD60" s="63"/>
      <c r="AE60" s="63"/>
      <c r="AF60" s="63"/>
      <c r="AG60" s="63"/>
      <c r="AH60" s="63"/>
      <c r="AI60" s="63"/>
      <c r="AJ60" s="63"/>
      <c r="AK60" s="63"/>
      <c r="AL60" s="63"/>
      <c r="AM60" s="63"/>
      <c r="AN60" s="63"/>
      <c r="AO60" s="63"/>
      <c r="AP60" s="63"/>
      <c r="AQ60" s="63"/>
      <c r="AR60" s="63"/>
      <c r="AS60" s="63"/>
      <c r="AT60" s="63"/>
      <c r="AU60" s="67" t="str">
        <f t="shared" si="42"/>
        <v/>
      </c>
      <c r="AV60" s="63">
        <f t="shared" si="43"/>
        <v>0</v>
      </c>
      <c r="AW60" s="63">
        <f t="shared" si="44"/>
        <v>0</v>
      </c>
      <c r="AX60" s="63">
        <f t="shared" si="45"/>
        <v>0</v>
      </c>
      <c r="AY60" s="63">
        <f t="shared" si="46"/>
        <v>0</v>
      </c>
      <c r="AZ60" s="63">
        <f t="shared" si="47"/>
        <v>0</v>
      </c>
      <c r="BA60" s="67">
        <f t="shared" si="48"/>
        <v>0</v>
      </c>
      <c r="BB60" s="67">
        <f t="shared" si="49"/>
        <v>0</v>
      </c>
      <c r="BC60" s="62">
        <f>SUM(BC61:BC72)</f>
        <v>0</v>
      </c>
      <c r="BD60" s="62">
        <f t="shared" ref="BD60:BV60" si="82">SUM(BD61:BD72)</f>
        <v>0</v>
      </c>
      <c r="BE60" s="62">
        <f t="shared" si="82"/>
        <v>0</v>
      </c>
      <c r="BF60" s="62">
        <f t="shared" si="82"/>
        <v>0</v>
      </c>
      <c r="BG60" s="62">
        <f t="shared" si="82"/>
        <v>0</v>
      </c>
      <c r="BH60" s="62">
        <f t="shared" si="82"/>
        <v>0</v>
      </c>
      <c r="BI60" s="62">
        <f t="shared" si="82"/>
        <v>0</v>
      </c>
      <c r="BJ60" s="62">
        <f t="shared" si="82"/>
        <v>0</v>
      </c>
      <c r="BK60" s="62">
        <f t="shared" si="82"/>
        <v>0</v>
      </c>
      <c r="BL60" s="62">
        <f t="shared" si="82"/>
        <v>0</v>
      </c>
      <c r="BM60" s="62">
        <f t="shared" si="82"/>
        <v>0</v>
      </c>
      <c r="BN60" s="62">
        <f t="shared" si="82"/>
        <v>0</v>
      </c>
      <c r="BO60" s="62">
        <f t="shared" si="82"/>
        <v>0</v>
      </c>
      <c r="BP60" s="62">
        <f t="shared" si="82"/>
        <v>0</v>
      </c>
      <c r="BQ60" s="62">
        <f t="shared" si="82"/>
        <v>0</v>
      </c>
      <c r="BR60" s="62">
        <f t="shared" si="82"/>
        <v>0</v>
      </c>
      <c r="BS60" s="62">
        <f t="shared" si="82"/>
        <v>0</v>
      </c>
      <c r="BT60" s="62">
        <f t="shared" si="82"/>
        <v>0</v>
      </c>
      <c r="BU60" s="62">
        <f t="shared" si="82"/>
        <v>0</v>
      </c>
      <c r="BV60" s="62">
        <f t="shared" si="82"/>
        <v>0</v>
      </c>
      <c r="BW60" s="63"/>
      <c r="BX60" t="str">
        <f t="shared" si="70"/>
        <v/>
      </c>
      <c r="BY60" s="94">
        <f t="shared" si="71"/>
        <v>0</v>
      </c>
      <c r="BZ60" s="94">
        <f t="shared" si="72"/>
        <v>0</v>
      </c>
      <c r="CA60" s="94">
        <f t="shared" si="73"/>
        <v>0</v>
      </c>
      <c r="CB60" s="94">
        <f t="shared" si="74"/>
        <v>0</v>
      </c>
      <c r="CC60" s="94">
        <f t="shared" si="75"/>
        <v>0</v>
      </c>
      <c r="CD60" s="94">
        <f t="shared" si="76"/>
        <v>0</v>
      </c>
      <c r="CE60" s="94">
        <f t="shared" si="77"/>
        <v>0</v>
      </c>
      <c r="CF60" s="94">
        <f t="shared" si="78"/>
        <v>0</v>
      </c>
      <c r="CG60" s="9"/>
    </row>
    <row r="61" spans="1:85" ht="28.5">
      <c r="A61" s="190" t="s">
        <v>256</v>
      </c>
      <c r="B61" s="186" t="s">
        <v>257</v>
      </c>
      <c r="C61" s="187" t="s">
        <v>258</v>
      </c>
      <c r="D61" s="177" t="s">
        <v>65</v>
      </c>
      <c r="E61" s="74">
        <v>1000.23</v>
      </c>
      <c r="F61" s="189">
        <v>26.06</v>
      </c>
      <c r="G61" s="68">
        <f t="shared" si="27"/>
        <v>26065.9938</v>
      </c>
      <c r="H61" s="69"/>
      <c r="I61" s="70">
        <f t="shared" si="28"/>
        <v>0</v>
      </c>
      <c r="J61" s="69"/>
      <c r="K61" s="70">
        <f t="shared" si="29"/>
        <v>0</v>
      </c>
      <c r="L61" s="69"/>
      <c r="M61" s="70">
        <f t="shared" si="30"/>
        <v>0</v>
      </c>
      <c r="N61" s="69"/>
      <c r="O61" s="70">
        <f t="shared" si="31"/>
        <v>0</v>
      </c>
      <c r="P61" s="69"/>
      <c r="Q61" s="70">
        <f t="shared" si="32"/>
        <v>0</v>
      </c>
      <c r="R61" s="71">
        <f t="shared" si="33"/>
        <v>1000.23</v>
      </c>
      <c r="S61" s="70">
        <f t="shared" si="34"/>
        <v>26065.9938</v>
      </c>
      <c r="T61" s="72">
        <f t="shared" si="35"/>
        <v>0</v>
      </c>
      <c r="U61" s="73">
        <f t="shared" si="36"/>
        <v>0</v>
      </c>
      <c r="V61" s="73">
        <f t="shared" si="37"/>
        <v>0</v>
      </c>
      <c r="W61" s="73">
        <f t="shared" si="38"/>
        <v>0</v>
      </c>
      <c r="X61" s="73">
        <f t="shared" si="39"/>
        <v>0</v>
      </c>
      <c r="Y61" s="73">
        <f t="shared" si="40"/>
        <v>0</v>
      </c>
      <c r="Z61" s="73">
        <f t="shared" si="41"/>
        <v>0</v>
      </c>
      <c r="AA61" s="74"/>
      <c r="AB61" s="177"/>
      <c r="AC61" s="177"/>
      <c r="AD61" s="177"/>
      <c r="AE61" s="177"/>
      <c r="AF61" s="177"/>
      <c r="AG61" s="177"/>
      <c r="AH61" s="177"/>
      <c r="AI61" s="177"/>
      <c r="AJ61" s="177"/>
      <c r="AK61" s="177"/>
      <c r="AL61" s="177"/>
      <c r="AM61" s="177"/>
      <c r="AN61" s="177"/>
      <c r="AO61" s="177"/>
      <c r="AP61" s="177"/>
      <c r="AQ61" s="177"/>
      <c r="AR61" s="177"/>
      <c r="AS61" s="177"/>
      <c r="AT61" s="177"/>
      <c r="AU61" s="71">
        <f t="shared" si="42"/>
        <v>1000.23</v>
      </c>
      <c r="AV61" s="76">
        <f t="shared" si="43"/>
        <v>0</v>
      </c>
      <c r="AW61" s="76">
        <f t="shared" si="44"/>
        <v>0</v>
      </c>
      <c r="AX61" s="76">
        <f t="shared" si="45"/>
        <v>0</v>
      </c>
      <c r="AY61" s="76">
        <f t="shared" si="46"/>
        <v>0</v>
      </c>
      <c r="AZ61" s="76">
        <f t="shared" si="47"/>
        <v>0</v>
      </c>
      <c r="BA61" s="71">
        <f t="shared" si="48"/>
        <v>1000.23</v>
      </c>
      <c r="BB61" s="71">
        <f t="shared" si="49"/>
        <v>0</v>
      </c>
      <c r="BC61" s="77">
        <f t="shared" si="50"/>
        <v>0</v>
      </c>
      <c r="BD61" s="77">
        <f t="shared" si="51"/>
        <v>0</v>
      </c>
      <c r="BE61" s="77">
        <f t="shared" si="52"/>
        <v>0</v>
      </c>
      <c r="BF61" s="77">
        <f t="shared" si="53"/>
        <v>0</v>
      </c>
      <c r="BG61" s="77">
        <f t="shared" si="54"/>
        <v>0</v>
      </c>
      <c r="BH61" s="77">
        <f t="shared" si="55"/>
        <v>0</v>
      </c>
      <c r="BI61" s="77">
        <f t="shared" si="56"/>
        <v>0</v>
      </c>
      <c r="BJ61" s="77">
        <f t="shared" si="57"/>
        <v>0</v>
      </c>
      <c r="BK61" s="77">
        <f t="shared" si="58"/>
        <v>0</v>
      </c>
      <c r="BL61" s="77">
        <f t="shared" si="59"/>
        <v>0</v>
      </c>
      <c r="BM61" s="77">
        <f t="shared" si="60"/>
        <v>0</v>
      </c>
      <c r="BN61" s="77">
        <f t="shared" si="61"/>
        <v>0</v>
      </c>
      <c r="BO61" s="77">
        <f t="shared" si="62"/>
        <v>0</v>
      </c>
      <c r="BP61" s="77">
        <f t="shared" si="63"/>
        <v>0</v>
      </c>
      <c r="BQ61" s="77">
        <f t="shared" si="64"/>
        <v>0</v>
      </c>
      <c r="BR61" s="77">
        <f t="shared" si="65"/>
        <v>0</v>
      </c>
      <c r="BS61" s="77">
        <f t="shared" si="66"/>
        <v>0</v>
      </c>
      <c r="BT61" s="77">
        <f t="shared" si="67"/>
        <v>0</v>
      </c>
      <c r="BU61" s="77">
        <f t="shared" si="68"/>
        <v>0</v>
      </c>
      <c r="BV61" s="77">
        <f t="shared" si="69"/>
        <v>0</v>
      </c>
      <c r="BW61" s="177"/>
      <c r="BX61" s="12" t="str">
        <f t="shared" si="70"/>
        <v/>
      </c>
      <c r="BY61" s="95">
        <f t="shared" si="71"/>
        <v>0</v>
      </c>
      <c r="BZ61" s="177">
        <f t="shared" si="72"/>
        <v>0</v>
      </c>
      <c r="CA61" s="177">
        <f t="shared" si="73"/>
        <v>0</v>
      </c>
      <c r="CB61" s="177">
        <f t="shared" si="74"/>
        <v>0</v>
      </c>
      <c r="CC61" s="177">
        <f t="shared" si="75"/>
        <v>0</v>
      </c>
      <c r="CD61" s="177">
        <f t="shared" si="76"/>
        <v>0</v>
      </c>
      <c r="CE61" s="177">
        <f t="shared" si="77"/>
        <v>0</v>
      </c>
      <c r="CF61" s="177">
        <f t="shared" si="78"/>
        <v>0</v>
      </c>
      <c r="CG61" s="9"/>
    </row>
    <row r="62" spans="1:85">
      <c r="A62" s="185" t="s">
        <v>259</v>
      </c>
      <c r="B62" s="186" t="s">
        <v>260</v>
      </c>
      <c r="C62" s="187" t="s">
        <v>261</v>
      </c>
      <c r="D62" s="203" t="s">
        <v>65</v>
      </c>
      <c r="E62" s="74">
        <v>42.12</v>
      </c>
      <c r="F62" s="189">
        <v>48.47</v>
      </c>
      <c r="G62" s="68">
        <f t="shared" si="27"/>
        <v>2041.5563999999999</v>
      </c>
      <c r="H62" s="69"/>
      <c r="I62" s="70">
        <f t="shared" si="28"/>
        <v>0</v>
      </c>
      <c r="J62" s="69"/>
      <c r="K62" s="70">
        <f t="shared" si="29"/>
        <v>0</v>
      </c>
      <c r="L62" s="69"/>
      <c r="M62" s="70">
        <f t="shared" si="30"/>
        <v>0</v>
      </c>
      <c r="N62" s="69"/>
      <c r="O62" s="70">
        <f t="shared" si="31"/>
        <v>0</v>
      </c>
      <c r="P62" s="69"/>
      <c r="Q62" s="70">
        <f t="shared" si="32"/>
        <v>0</v>
      </c>
      <c r="R62" s="71">
        <f t="shared" si="33"/>
        <v>42.12</v>
      </c>
      <c r="S62" s="70">
        <f t="shared" si="34"/>
        <v>2041.5563999999999</v>
      </c>
      <c r="T62" s="72">
        <f t="shared" si="35"/>
        <v>0</v>
      </c>
      <c r="U62" s="73">
        <f t="shared" si="36"/>
        <v>0</v>
      </c>
      <c r="V62" s="73">
        <f t="shared" si="37"/>
        <v>0</v>
      </c>
      <c r="W62" s="73">
        <f t="shared" si="38"/>
        <v>0</v>
      </c>
      <c r="X62" s="73">
        <f t="shared" si="39"/>
        <v>0</v>
      </c>
      <c r="Y62" s="73">
        <f t="shared" si="40"/>
        <v>0</v>
      </c>
      <c r="Z62" s="73">
        <f t="shared" si="41"/>
        <v>0</v>
      </c>
      <c r="AA62" s="74"/>
      <c r="AB62" s="177"/>
      <c r="AC62" s="177"/>
      <c r="AD62" s="177"/>
      <c r="AE62" s="177"/>
      <c r="AF62" s="177"/>
      <c r="AG62" s="177"/>
      <c r="AH62" s="177"/>
      <c r="AI62" s="177"/>
      <c r="AJ62" s="177"/>
      <c r="AK62" s="177"/>
      <c r="AL62" s="177"/>
      <c r="AM62" s="177"/>
      <c r="AN62" s="177"/>
      <c r="AO62" s="177"/>
      <c r="AP62" s="177"/>
      <c r="AQ62" s="177"/>
      <c r="AR62" s="177"/>
      <c r="AS62" s="177"/>
      <c r="AT62" s="177"/>
      <c r="AU62" s="71">
        <f t="shared" si="42"/>
        <v>42.12</v>
      </c>
      <c r="AV62" s="76">
        <f t="shared" si="43"/>
        <v>0</v>
      </c>
      <c r="AW62" s="76">
        <f t="shared" si="44"/>
        <v>0</v>
      </c>
      <c r="AX62" s="76">
        <f t="shared" si="45"/>
        <v>0</v>
      </c>
      <c r="AY62" s="76">
        <f t="shared" si="46"/>
        <v>0</v>
      </c>
      <c r="AZ62" s="76">
        <f t="shared" si="47"/>
        <v>0</v>
      </c>
      <c r="BA62" s="71">
        <f t="shared" si="48"/>
        <v>42.12</v>
      </c>
      <c r="BB62" s="71">
        <f t="shared" si="49"/>
        <v>0</v>
      </c>
      <c r="BC62" s="77">
        <f t="shared" si="50"/>
        <v>0</v>
      </c>
      <c r="BD62" s="77">
        <f t="shared" si="51"/>
        <v>0</v>
      </c>
      <c r="BE62" s="77">
        <f t="shared" si="52"/>
        <v>0</v>
      </c>
      <c r="BF62" s="77">
        <f t="shared" si="53"/>
        <v>0</v>
      </c>
      <c r="BG62" s="77">
        <f t="shared" si="54"/>
        <v>0</v>
      </c>
      <c r="BH62" s="77">
        <f t="shared" si="55"/>
        <v>0</v>
      </c>
      <c r="BI62" s="77">
        <f t="shared" si="56"/>
        <v>0</v>
      </c>
      <c r="BJ62" s="77">
        <f t="shared" si="57"/>
        <v>0</v>
      </c>
      <c r="BK62" s="77">
        <f t="shared" si="58"/>
        <v>0</v>
      </c>
      <c r="BL62" s="77">
        <f t="shared" si="59"/>
        <v>0</v>
      </c>
      <c r="BM62" s="77">
        <f t="shared" si="60"/>
        <v>0</v>
      </c>
      <c r="BN62" s="77">
        <f t="shared" si="61"/>
        <v>0</v>
      </c>
      <c r="BO62" s="77">
        <f t="shared" si="62"/>
        <v>0</v>
      </c>
      <c r="BP62" s="77">
        <f t="shared" si="63"/>
        <v>0</v>
      </c>
      <c r="BQ62" s="77">
        <f t="shared" si="64"/>
        <v>0</v>
      </c>
      <c r="BR62" s="77">
        <f t="shared" si="65"/>
        <v>0</v>
      </c>
      <c r="BS62" s="77">
        <f t="shared" si="66"/>
        <v>0</v>
      </c>
      <c r="BT62" s="77">
        <f t="shared" si="67"/>
        <v>0</v>
      </c>
      <c r="BU62" s="77">
        <f t="shared" si="68"/>
        <v>0</v>
      </c>
      <c r="BV62" s="77">
        <f t="shared" si="69"/>
        <v>0</v>
      </c>
      <c r="BW62" s="177"/>
      <c r="BX62" s="12" t="str">
        <f t="shared" si="70"/>
        <v/>
      </c>
      <c r="BY62" s="95">
        <f t="shared" si="71"/>
        <v>0</v>
      </c>
      <c r="BZ62" s="177">
        <f t="shared" si="72"/>
        <v>0</v>
      </c>
      <c r="CA62" s="177">
        <f t="shared" si="73"/>
        <v>0</v>
      </c>
      <c r="CB62" s="177">
        <f t="shared" si="74"/>
        <v>0</v>
      </c>
      <c r="CC62" s="177">
        <f t="shared" si="75"/>
        <v>0</v>
      </c>
      <c r="CD62" s="177">
        <f t="shared" si="76"/>
        <v>0</v>
      </c>
      <c r="CE62" s="177">
        <f t="shared" si="77"/>
        <v>0</v>
      </c>
      <c r="CF62" s="177">
        <f t="shared" si="78"/>
        <v>0</v>
      </c>
      <c r="CG62" s="9"/>
    </row>
    <row r="63" spans="1:85">
      <c r="A63" s="185" t="s">
        <v>262</v>
      </c>
      <c r="B63" s="186" t="s">
        <v>263</v>
      </c>
      <c r="C63" s="187" t="s">
        <v>264</v>
      </c>
      <c r="D63" s="177" t="s">
        <v>65</v>
      </c>
      <c r="E63" s="74">
        <v>2000.46</v>
      </c>
      <c r="F63" s="189">
        <v>3.48</v>
      </c>
      <c r="G63" s="68">
        <f t="shared" si="27"/>
        <v>6961.6008000000002</v>
      </c>
      <c r="H63" s="69"/>
      <c r="I63" s="70">
        <f t="shared" si="28"/>
        <v>0</v>
      </c>
      <c r="J63" s="69"/>
      <c r="K63" s="70">
        <f t="shared" si="29"/>
        <v>0</v>
      </c>
      <c r="L63" s="69"/>
      <c r="M63" s="70">
        <f t="shared" si="30"/>
        <v>0</v>
      </c>
      <c r="N63" s="69"/>
      <c r="O63" s="70">
        <f t="shared" si="31"/>
        <v>0</v>
      </c>
      <c r="P63" s="69"/>
      <c r="Q63" s="70">
        <f t="shared" si="32"/>
        <v>0</v>
      </c>
      <c r="R63" s="71">
        <f t="shared" si="33"/>
        <v>2000.46</v>
      </c>
      <c r="S63" s="70">
        <f t="shared" si="34"/>
        <v>6961.6008000000002</v>
      </c>
      <c r="T63" s="72">
        <f t="shared" si="35"/>
        <v>0</v>
      </c>
      <c r="U63" s="73">
        <f t="shared" si="36"/>
        <v>0</v>
      </c>
      <c r="V63" s="73">
        <f t="shared" si="37"/>
        <v>0</v>
      </c>
      <c r="W63" s="73">
        <f t="shared" si="38"/>
        <v>0</v>
      </c>
      <c r="X63" s="73">
        <f t="shared" si="39"/>
        <v>0</v>
      </c>
      <c r="Y63" s="73">
        <f t="shared" si="40"/>
        <v>0</v>
      </c>
      <c r="Z63" s="73">
        <f t="shared" si="41"/>
        <v>0</v>
      </c>
      <c r="AA63" s="74"/>
      <c r="AB63" s="177"/>
      <c r="AC63" s="177"/>
      <c r="AD63" s="177"/>
      <c r="AE63" s="177"/>
      <c r="AF63" s="177"/>
      <c r="AG63" s="177"/>
      <c r="AH63" s="177"/>
      <c r="AI63" s="177"/>
      <c r="AJ63" s="177"/>
      <c r="AK63" s="177"/>
      <c r="AL63" s="177"/>
      <c r="AM63" s="177"/>
      <c r="AN63" s="177"/>
      <c r="AO63" s="177"/>
      <c r="AP63" s="177"/>
      <c r="AQ63" s="177"/>
      <c r="AR63" s="177"/>
      <c r="AS63" s="177"/>
      <c r="AT63" s="177"/>
      <c r="AU63" s="71">
        <f t="shared" si="42"/>
        <v>2000.46</v>
      </c>
      <c r="AV63" s="76">
        <f t="shared" si="43"/>
        <v>0</v>
      </c>
      <c r="AW63" s="76">
        <f t="shared" si="44"/>
        <v>0</v>
      </c>
      <c r="AX63" s="76">
        <f t="shared" si="45"/>
        <v>0</v>
      </c>
      <c r="AY63" s="76">
        <f t="shared" si="46"/>
        <v>0</v>
      </c>
      <c r="AZ63" s="76">
        <f t="shared" si="47"/>
        <v>0</v>
      </c>
      <c r="BA63" s="71">
        <f t="shared" si="48"/>
        <v>2000.46</v>
      </c>
      <c r="BB63" s="71">
        <f t="shared" si="49"/>
        <v>0</v>
      </c>
      <c r="BC63" s="77">
        <f t="shared" si="50"/>
        <v>0</v>
      </c>
      <c r="BD63" s="77">
        <f t="shared" si="51"/>
        <v>0</v>
      </c>
      <c r="BE63" s="77">
        <f t="shared" si="52"/>
        <v>0</v>
      </c>
      <c r="BF63" s="77">
        <f t="shared" si="53"/>
        <v>0</v>
      </c>
      <c r="BG63" s="77">
        <f t="shared" si="54"/>
        <v>0</v>
      </c>
      <c r="BH63" s="77">
        <f t="shared" si="55"/>
        <v>0</v>
      </c>
      <c r="BI63" s="77">
        <f t="shared" si="56"/>
        <v>0</v>
      </c>
      <c r="BJ63" s="77">
        <f t="shared" si="57"/>
        <v>0</v>
      </c>
      <c r="BK63" s="77">
        <f t="shared" si="58"/>
        <v>0</v>
      </c>
      <c r="BL63" s="77">
        <f t="shared" si="59"/>
        <v>0</v>
      </c>
      <c r="BM63" s="77">
        <f t="shared" si="60"/>
        <v>0</v>
      </c>
      <c r="BN63" s="77">
        <f t="shared" si="61"/>
        <v>0</v>
      </c>
      <c r="BO63" s="77">
        <f t="shared" si="62"/>
        <v>0</v>
      </c>
      <c r="BP63" s="77">
        <f t="shared" si="63"/>
        <v>0</v>
      </c>
      <c r="BQ63" s="77">
        <f t="shared" si="64"/>
        <v>0</v>
      </c>
      <c r="BR63" s="77">
        <f t="shared" si="65"/>
        <v>0</v>
      </c>
      <c r="BS63" s="77">
        <f t="shared" si="66"/>
        <v>0</v>
      </c>
      <c r="BT63" s="77">
        <f t="shared" si="67"/>
        <v>0</v>
      </c>
      <c r="BU63" s="77">
        <f t="shared" si="68"/>
        <v>0</v>
      </c>
      <c r="BV63" s="77">
        <f t="shared" si="69"/>
        <v>0</v>
      </c>
      <c r="BW63" s="177"/>
      <c r="BX63" s="12" t="str">
        <f t="shared" si="70"/>
        <v/>
      </c>
      <c r="BY63" s="95">
        <f t="shared" si="71"/>
        <v>0</v>
      </c>
      <c r="BZ63" s="177">
        <f t="shared" si="72"/>
        <v>0</v>
      </c>
      <c r="CA63" s="177">
        <f t="shared" si="73"/>
        <v>0</v>
      </c>
      <c r="CB63" s="177">
        <f t="shared" si="74"/>
        <v>0</v>
      </c>
      <c r="CC63" s="177">
        <f t="shared" si="75"/>
        <v>0</v>
      </c>
      <c r="CD63" s="177">
        <f t="shared" si="76"/>
        <v>0</v>
      </c>
      <c r="CE63" s="177">
        <f t="shared" si="77"/>
        <v>0</v>
      </c>
      <c r="CF63" s="177">
        <f t="shared" si="78"/>
        <v>0</v>
      </c>
      <c r="CG63" s="9"/>
    </row>
    <row r="64" spans="1:85" ht="29.25">
      <c r="A64" s="185" t="s">
        <v>265</v>
      </c>
      <c r="B64" s="186" t="s">
        <v>266</v>
      </c>
      <c r="C64" s="192" t="s">
        <v>267</v>
      </c>
      <c r="D64" s="177" t="s">
        <v>65</v>
      </c>
      <c r="E64" s="74">
        <v>2000.46</v>
      </c>
      <c r="F64" s="189">
        <v>12.14</v>
      </c>
      <c r="G64" s="68">
        <f t="shared" si="27"/>
        <v>24285.584400000003</v>
      </c>
      <c r="H64" s="69"/>
      <c r="I64" s="70">
        <f t="shared" si="28"/>
        <v>0</v>
      </c>
      <c r="J64" s="69"/>
      <c r="K64" s="70">
        <f t="shared" si="29"/>
        <v>0</v>
      </c>
      <c r="L64" s="69"/>
      <c r="M64" s="70">
        <f t="shared" si="30"/>
        <v>0</v>
      </c>
      <c r="N64" s="69"/>
      <c r="O64" s="70">
        <f t="shared" si="31"/>
        <v>0</v>
      </c>
      <c r="P64" s="69"/>
      <c r="Q64" s="70">
        <f t="shared" si="32"/>
        <v>0</v>
      </c>
      <c r="R64" s="71">
        <f t="shared" si="33"/>
        <v>2000.46</v>
      </c>
      <c r="S64" s="70">
        <f t="shared" si="34"/>
        <v>24285.584400000003</v>
      </c>
      <c r="T64" s="72">
        <f t="shared" si="35"/>
        <v>0</v>
      </c>
      <c r="U64" s="73">
        <f t="shared" si="36"/>
        <v>0</v>
      </c>
      <c r="V64" s="73">
        <f t="shared" si="37"/>
        <v>0</v>
      </c>
      <c r="W64" s="73">
        <f t="shared" si="38"/>
        <v>0</v>
      </c>
      <c r="X64" s="73">
        <f t="shared" si="39"/>
        <v>0</v>
      </c>
      <c r="Y64" s="73">
        <f t="shared" si="40"/>
        <v>0</v>
      </c>
      <c r="Z64" s="73">
        <f t="shared" si="41"/>
        <v>0</v>
      </c>
      <c r="AA64" s="74"/>
      <c r="AB64" s="177"/>
      <c r="AC64" s="177"/>
      <c r="AD64" s="177"/>
      <c r="AE64" s="177"/>
      <c r="AF64" s="177"/>
      <c r="AG64" s="177"/>
      <c r="AH64" s="177"/>
      <c r="AI64" s="177"/>
      <c r="AJ64" s="177"/>
      <c r="AK64" s="177"/>
      <c r="AL64" s="177"/>
      <c r="AM64" s="177"/>
      <c r="AN64" s="177"/>
      <c r="AO64" s="177"/>
      <c r="AP64" s="177"/>
      <c r="AQ64" s="177"/>
      <c r="AR64" s="177"/>
      <c r="AS64" s="177"/>
      <c r="AT64" s="177"/>
      <c r="AU64" s="71">
        <f t="shared" si="42"/>
        <v>2000.46</v>
      </c>
      <c r="AV64" s="76">
        <f t="shared" si="43"/>
        <v>0</v>
      </c>
      <c r="AW64" s="76">
        <f t="shared" si="44"/>
        <v>0</v>
      </c>
      <c r="AX64" s="76">
        <f t="shared" si="45"/>
        <v>0</v>
      </c>
      <c r="AY64" s="76">
        <f t="shared" si="46"/>
        <v>0</v>
      </c>
      <c r="AZ64" s="76">
        <f t="shared" si="47"/>
        <v>0</v>
      </c>
      <c r="BA64" s="71">
        <f t="shared" si="48"/>
        <v>2000.46</v>
      </c>
      <c r="BB64" s="71">
        <f t="shared" si="49"/>
        <v>0</v>
      </c>
      <c r="BC64" s="77">
        <f t="shared" si="50"/>
        <v>0</v>
      </c>
      <c r="BD64" s="77">
        <f t="shared" si="51"/>
        <v>0</v>
      </c>
      <c r="BE64" s="77">
        <f t="shared" si="52"/>
        <v>0</v>
      </c>
      <c r="BF64" s="77">
        <f t="shared" si="53"/>
        <v>0</v>
      </c>
      <c r="BG64" s="77">
        <f t="shared" si="54"/>
        <v>0</v>
      </c>
      <c r="BH64" s="77">
        <f t="shared" si="55"/>
        <v>0</v>
      </c>
      <c r="BI64" s="77">
        <f t="shared" si="56"/>
        <v>0</v>
      </c>
      <c r="BJ64" s="77">
        <f t="shared" si="57"/>
        <v>0</v>
      </c>
      <c r="BK64" s="77">
        <f t="shared" si="58"/>
        <v>0</v>
      </c>
      <c r="BL64" s="77">
        <f t="shared" si="59"/>
        <v>0</v>
      </c>
      <c r="BM64" s="77">
        <f t="shared" si="60"/>
        <v>0</v>
      </c>
      <c r="BN64" s="77">
        <f t="shared" si="61"/>
        <v>0</v>
      </c>
      <c r="BO64" s="77">
        <f t="shared" si="62"/>
        <v>0</v>
      </c>
      <c r="BP64" s="77">
        <f t="shared" si="63"/>
        <v>0</v>
      </c>
      <c r="BQ64" s="77">
        <f t="shared" si="64"/>
        <v>0</v>
      </c>
      <c r="BR64" s="77">
        <f t="shared" si="65"/>
        <v>0</v>
      </c>
      <c r="BS64" s="77">
        <f t="shared" si="66"/>
        <v>0</v>
      </c>
      <c r="BT64" s="77">
        <f t="shared" si="67"/>
        <v>0</v>
      </c>
      <c r="BU64" s="77">
        <f t="shared" si="68"/>
        <v>0</v>
      </c>
      <c r="BV64" s="77">
        <f t="shared" si="69"/>
        <v>0</v>
      </c>
      <c r="BW64" s="177"/>
      <c r="BX64" s="12" t="str">
        <f t="shared" si="70"/>
        <v/>
      </c>
      <c r="BY64" s="95">
        <f t="shared" si="71"/>
        <v>0</v>
      </c>
      <c r="BZ64" s="177">
        <f t="shared" si="72"/>
        <v>0</v>
      </c>
      <c r="CA64" s="177">
        <f t="shared" si="73"/>
        <v>0</v>
      </c>
      <c r="CB64" s="177">
        <f t="shared" si="74"/>
        <v>0</v>
      </c>
      <c r="CC64" s="177">
        <f t="shared" si="75"/>
        <v>0</v>
      </c>
      <c r="CD64" s="177">
        <f t="shared" si="76"/>
        <v>0</v>
      </c>
      <c r="CE64" s="177">
        <f t="shared" si="77"/>
        <v>0</v>
      </c>
      <c r="CF64" s="177">
        <f t="shared" si="78"/>
        <v>0</v>
      </c>
      <c r="CG64" s="9"/>
    </row>
    <row r="65" spans="1:85">
      <c r="A65" s="185" t="s">
        <v>268</v>
      </c>
      <c r="B65" s="186" t="s">
        <v>269</v>
      </c>
      <c r="C65" s="192" t="s">
        <v>270</v>
      </c>
      <c r="D65" s="203" t="s">
        <v>65</v>
      </c>
      <c r="E65" s="74">
        <v>15.68</v>
      </c>
      <c r="F65" s="189">
        <v>82.77</v>
      </c>
      <c r="G65" s="68">
        <f t="shared" si="27"/>
        <v>1297.8335999999999</v>
      </c>
      <c r="H65" s="69"/>
      <c r="I65" s="70">
        <f t="shared" si="28"/>
        <v>0</v>
      </c>
      <c r="J65" s="69"/>
      <c r="K65" s="70">
        <f t="shared" si="29"/>
        <v>0</v>
      </c>
      <c r="L65" s="69"/>
      <c r="M65" s="70">
        <f t="shared" si="30"/>
        <v>0</v>
      </c>
      <c r="N65" s="69"/>
      <c r="O65" s="70">
        <f t="shared" si="31"/>
        <v>0</v>
      </c>
      <c r="P65" s="69"/>
      <c r="Q65" s="70">
        <f t="shared" si="32"/>
        <v>0</v>
      </c>
      <c r="R65" s="71">
        <f t="shared" si="33"/>
        <v>15.68</v>
      </c>
      <c r="S65" s="70">
        <f t="shared" si="34"/>
        <v>1297.8335999999999</v>
      </c>
      <c r="T65" s="72">
        <f t="shared" si="35"/>
        <v>0</v>
      </c>
      <c r="U65" s="73">
        <f t="shared" si="36"/>
        <v>0</v>
      </c>
      <c r="V65" s="73">
        <f t="shared" si="37"/>
        <v>0</v>
      </c>
      <c r="W65" s="73">
        <f t="shared" si="38"/>
        <v>0</v>
      </c>
      <c r="X65" s="73">
        <f t="shared" si="39"/>
        <v>0</v>
      </c>
      <c r="Y65" s="73">
        <f t="shared" si="40"/>
        <v>0</v>
      </c>
      <c r="Z65" s="73">
        <f t="shared" si="41"/>
        <v>0</v>
      </c>
      <c r="AA65" s="74"/>
      <c r="AB65" s="177"/>
      <c r="AC65" s="177"/>
      <c r="AD65" s="177"/>
      <c r="AE65" s="177"/>
      <c r="AF65" s="177"/>
      <c r="AG65" s="177"/>
      <c r="AH65" s="177"/>
      <c r="AI65" s="177"/>
      <c r="AJ65" s="177"/>
      <c r="AK65" s="177"/>
      <c r="AL65" s="177"/>
      <c r="AM65" s="177"/>
      <c r="AN65" s="177"/>
      <c r="AO65" s="177"/>
      <c r="AP65" s="177"/>
      <c r="AQ65" s="177"/>
      <c r="AR65" s="177"/>
      <c r="AS65" s="177"/>
      <c r="AT65" s="177"/>
      <c r="AU65" s="71">
        <f t="shared" si="42"/>
        <v>15.68</v>
      </c>
      <c r="AV65" s="76">
        <f t="shared" si="43"/>
        <v>0</v>
      </c>
      <c r="AW65" s="76">
        <f t="shared" si="44"/>
        <v>0</v>
      </c>
      <c r="AX65" s="76">
        <f t="shared" si="45"/>
        <v>0</v>
      </c>
      <c r="AY65" s="76">
        <f t="shared" si="46"/>
        <v>0</v>
      </c>
      <c r="AZ65" s="76">
        <f t="shared" si="47"/>
        <v>0</v>
      </c>
      <c r="BA65" s="71">
        <f t="shared" si="48"/>
        <v>15.68</v>
      </c>
      <c r="BB65" s="71">
        <f t="shared" si="49"/>
        <v>0</v>
      </c>
      <c r="BC65" s="77">
        <f t="shared" si="50"/>
        <v>0</v>
      </c>
      <c r="BD65" s="77">
        <f t="shared" si="51"/>
        <v>0</v>
      </c>
      <c r="BE65" s="77">
        <f t="shared" si="52"/>
        <v>0</v>
      </c>
      <c r="BF65" s="77">
        <f t="shared" si="53"/>
        <v>0</v>
      </c>
      <c r="BG65" s="77">
        <f t="shared" si="54"/>
        <v>0</v>
      </c>
      <c r="BH65" s="77">
        <f t="shared" si="55"/>
        <v>0</v>
      </c>
      <c r="BI65" s="77">
        <f t="shared" si="56"/>
        <v>0</v>
      </c>
      <c r="BJ65" s="77">
        <f t="shared" si="57"/>
        <v>0</v>
      </c>
      <c r="BK65" s="77">
        <f t="shared" si="58"/>
        <v>0</v>
      </c>
      <c r="BL65" s="77">
        <f t="shared" si="59"/>
        <v>0</v>
      </c>
      <c r="BM65" s="77">
        <f t="shared" si="60"/>
        <v>0</v>
      </c>
      <c r="BN65" s="77">
        <f t="shared" si="61"/>
        <v>0</v>
      </c>
      <c r="BO65" s="77">
        <f t="shared" si="62"/>
        <v>0</v>
      </c>
      <c r="BP65" s="77">
        <f t="shared" si="63"/>
        <v>0</v>
      </c>
      <c r="BQ65" s="77">
        <f t="shared" si="64"/>
        <v>0</v>
      </c>
      <c r="BR65" s="77">
        <f t="shared" si="65"/>
        <v>0</v>
      </c>
      <c r="BS65" s="77">
        <f t="shared" si="66"/>
        <v>0</v>
      </c>
      <c r="BT65" s="77">
        <f t="shared" si="67"/>
        <v>0</v>
      </c>
      <c r="BU65" s="77">
        <f t="shared" si="68"/>
        <v>0</v>
      </c>
      <c r="BV65" s="77">
        <f t="shared" si="69"/>
        <v>0</v>
      </c>
      <c r="BW65" s="177"/>
      <c r="BX65" s="12" t="str">
        <f t="shared" si="70"/>
        <v/>
      </c>
      <c r="BY65" s="95">
        <f t="shared" si="71"/>
        <v>0</v>
      </c>
      <c r="BZ65" s="177">
        <f t="shared" si="72"/>
        <v>0</v>
      </c>
      <c r="CA65" s="177">
        <f t="shared" si="73"/>
        <v>0</v>
      </c>
      <c r="CB65" s="177">
        <f t="shared" si="74"/>
        <v>0</v>
      </c>
      <c r="CC65" s="177">
        <f t="shared" si="75"/>
        <v>0</v>
      </c>
      <c r="CD65" s="177">
        <f t="shared" si="76"/>
        <v>0</v>
      </c>
      <c r="CE65" s="177">
        <f t="shared" si="77"/>
        <v>0</v>
      </c>
      <c r="CF65" s="177">
        <f t="shared" si="78"/>
        <v>0</v>
      </c>
      <c r="CG65" s="9"/>
    </row>
    <row r="66" spans="1:85">
      <c r="A66" s="185" t="s">
        <v>271</v>
      </c>
      <c r="B66" s="186" t="s">
        <v>272</v>
      </c>
      <c r="C66" s="192" t="s">
        <v>273</v>
      </c>
      <c r="D66" s="203" t="s">
        <v>65</v>
      </c>
      <c r="E66" s="74">
        <v>62.44</v>
      </c>
      <c r="F66" s="189">
        <v>126.85</v>
      </c>
      <c r="G66" s="68">
        <f t="shared" si="27"/>
        <v>7920.5139999999992</v>
      </c>
      <c r="H66" s="69"/>
      <c r="I66" s="70">
        <f t="shared" si="28"/>
        <v>0</v>
      </c>
      <c r="J66" s="69"/>
      <c r="K66" s="70">
        <f t="shared" si="29"/>
        <v>0</v>
      </c>
      <c r="L66" s="69"/>
      <c r="M66" s="70">
        <f t="shared" si="30"/>
        <v>0</v>
      </c>
      <c r="N66" s="69"/>
      <c r="O66" s="70">
        <f t="shared" si="31"/>
        <v>0</v>
      </c>
      <c r="P66" s="69"/>
      <c r="Q66" s="70">
        <f t="shared" si="32"/>
        <v>0</v>
      </c>
      <c r="R66" s="71">
        <f t="shared" si="33"/>
        <v>62.44</v>
      </c>
      <c r="S66" s="70">
        <f t="shared" si="34"/>
        <v>7920.5139999999992</v>
      </c>
      <c r="T66" s="72">
        <f t="shared" si="35"/>
        <v>0</v>
      </c>
      <c r="U66" s="73">
        <f t="shared" si="36"/>
        <v>0</v>
      </c>
      <c r="V66" s="73">
        <f t="shared" si="37"/>
        <v>0</v>
      </c>
      <c r="W66" s="73">
        <f t="shared" si="38"/>
        <v>0</v>
      </c>
      <c r="X66" s="73">
        <f t="shared" si="39"/>
        <v>0</v>
      </c>
      <c r="Y66" s="73">
        <f t="shared" si="40"/>
        <v>0</v>
      </c>
      <c r="Z66" s="73">
        <f t="shared" si="41"/>
        <v>0</v>
      </c>
      <c r="AA66" s="74"/>
      <c r="AB66" s="177"/>
      <c r="AC66" s="177"/>
      <c r="AD66" s="177"/>
      <c r="AE66" s="177"/>
      <c r="AF66" s="177"/>
      <c r="AG66" s="177"/>
      <c r="AH66" s="177"/>
      <c r="AI66" s="177"/>
      <c r="AJ66" s="177"/>
      <c r="AK66" s="177"/>
      <c r="AL66" s="177"/>
      <c r="AM66" s="177"/>
      <c r="AN66" s="177"/>
      <c r="AO66" s="177"/>
      <c r="AP66" s="177"/>
      <c r="AQ66" s="177"/>
      <c r="AR66" s="177"/>
      <c r="AS66" s="177"/>
      <c r="AT66" s="177"/>
      <c r="AU66" s="71">
        <f t="shared" si="42"/>
        <v>62.44</v>
      </c>
      <c r="AV66" s="76">
        <f t="shared" si="43"/>
        <v>0</v>
      </c>
      <c r="AW66" s="76">
        <f t="shared" si="44"/>
        <v>0</v>
      </c>
      <c r="AX66" s="76">
        <f t="shared" si="45"/>
        <v>0</v>
      </c>
      <c r="AY66" s="76">
        <f t="shared" si="46"/>
        <v>0</v>
      </c>
      <c r="AZ66" s="76">
        <f t="shared" si="47"/>
        <v>0</v>
      </c>
      <c r="BA66" s="71">
        <f t="shared" si="48"/>
        <v>62.44</v>
      </c>
      <c r="BB66" s="71">
        <f t="shared" si="49"/>
        <v>0</v>
      </c>
      <c r="BC66" s="77">
        <f t="shared" si="50"/>
        <v>0</v>
      </c>
      <c r="BD66" s="77">
        <f t="shared" si="51"/>
        <v>0</v>
      </c>
      <c r="BE66" s="77">
        <f t="shared" si="52"/>
        <v>0</v>
      </c>
      <c r="BF66" s="77">
        <f t="shared" si="53"/>
        <v>0</v>
      </c>
      <c r="BG66" s="77">
        <f t="shared" si="54"/>
        <v>0</v>
      </c>
      <c r="BH66" s="77">
        <f t="shared" si="55"/>
        <v>0</v>
      </c>
      <c r="BI66" s="77">
        <f t="shared" si="56"/>
        <v>0</v>
      </c>
      <c r="BJ66" s="77">
        <f t="shared" si="57"/>
        <v>0</v>
      </c>
      <c r="BK66" s="77">
        <f t="shared" si="58"/>
        <v>0</v>
      </c>
      <c r="BL66" s="77">
        <f t="shared" si="59"/>
        <v>0</v>
      </c>
      <c r="BM66" s="77">
        <f t="shared" si="60"/>
        <v>0</v>
      </c>
      <c r="BN66" s="77">
        <f t="shared" si="61"/>
        <v>0</v>
      </c>
      <c r="BO66" s="77">
        <f t="shared" si="62"/>
        <v>0</v>
      </c>
      <c r="BP66" s="77">
        <f t="shared" si="63"/>
        <v>0</v>
      </c>
      <c r="BQ66" s="77">
        <f t="shared" si="64"/>
        <v>0</v>
      </c>
      <c r="BR66" s="77">
        <f t="shared" si="65"/>
        <v>0</v>
      </c>
      <c r="BS66" s="77">
        <f t="shared" si="66"/>
        <v>0</v>
      </c>
      <c r="BT66" s="77">
        <f t="shared" si="67"/>
        <v>0</v>
      </c>
      <c r="BU66" s="77">
        <f t="shared" si="68"/>
        <v>0</v>
      </c>
      <c r="BV66" s="77">
        <f t="shared" si="69"/>
        <v>0</v>
      </c>
      <c r="BW66" s="177"/>
      <c r="BX66" s="12" t="str">
        <f t="shared" si="70"/>
        <v/>
      </c>
      <c r="BY66" s="95">
        <f t="shared" si="71"/>
        <v>0</v>
      </c>
      <c r="BZ66" s="177">
        <f t="shared" si="72"/>
        <v>0</v>
      </c>
      <c r="CA66" s="177">
        <f t="shared" si="73"/>
        <v>0</v>
      </c>
      <c r="CB66" s="177">
        <f t="shared" si="74"/>
        <v>0</v>
      </c>
      <c r="CC66" s="177">
        <f t="shared" si="75"/>
        <v>0</v>
      </c>
      <c r="CD66" s="177">
        <f t="shared" si="76"/>
        <v>0</v>
      </c>
      <c r="CE66" s="177">
        <f t="shared" si="77"/>
        <v>0</v>
      </c>
      <c r="CF66" s="177">
        <f t="shared" si="78"/>
        <v>0</v>
      </c>
      <c r="CG66" s="9"/>
    </row>
    <row r="67" spans="1:85" ht="30">
      <c r="A67" s="185" t="s">
        <v>274</v>
      </c>
      <c r="B67" s="186" t="s">
        <v>275</v>
      </c>
      <c r="C67" s="202" t="s">
        <v>276</v>
      </c>
      <c r="D67" s="203" t="s">
        <v>61</v>
      </c>
      <c r="E67" s="74">
        <v>5</v>
      </c>
      <c r="F67" s="189">
        <v>288.25</v>
      </c>
      <c r="G67" s="68">
        <f t="shared" si="27"/>
        <v>1441.25</v>
      </c>
      <c r="H67" s="69"/>
      <c r="I67" s="70">
        <f t="shared" si="28"/>
        <v>0</v>
      </c>
      <c r="J67" s="69"/>
      <c r="K67" s="70">
        <f t="shared" si="29"/>
        <v>0</v>
      </c>
      <c r="L67" s="69"/>
      <c r="M67" s="70">
        <f t="shared" si="30"/>
        <v>0</v>
      </c>
      <c r="N67" s="69"/>
      <c r="O67" s="70">
        <f t="shared" si="31"/>
        <v>0</v>
      </c>
      <c r="P67" s="69"/>
      <c r="Q67" s="70">
        <f t="shared" si="32"/>
        <v>0</v>
      </c>
      <c r="R67" s="71">
        <f t="shared" si="33"/>
        <v>5</v>
      </c>
      <c r="S67" s="70">
        <f t="shared" si="34"/>
        <v>1441.25</v>
      </c>
      <c r="T67" s="72">
        <f t="shared" si="35"/>
        <v>0</v>
      </c>
      <c r="U67" s="73">
        <f t="shared" si="36"/>
        <v>0</v>
      </c>
      <c r="V67" s="73">
        <f t="shared" si="37"/>
        <v>0</v>
      </c>
      <c r="W67" s="73">
        <f t="shared" si="38"/>
        <v>0</v>
      </c>
      <c r="X67" s="73">
        <f t="shared" si="39"/>
        <v>0</v>
      </c>
      <c r="Y67" s="73">
        <f t="shared" si="40"/>
        <v>0</v>
      </c>
      <c r="Z67" s="73">
        <f t="shared" si="41"/>
        <v>0</v>
      </c>
      <c r="AA67" s="74"/>
      <c r="AB67" s="177"/>
      <c r="AC67" s="177"/>
      <c r="AD67" s="177"/>
      <c r="AE67" s="177"/>
      <c r="AF67" s="177"/>
      <c r="AG67" s="177"/>
      <c r="AH67" s="177"/>
      <c r="AI67" s="177"/>
      <c r="AJ67" s="177"/>
      <c r="AK67" s="177"/>
      <c r="AL67" s="177"/>
      <c r="AM67" s="177"/>
      <c r="AN67" s="177"/>
      <c r="AO67" s="177"/>
      <c r="AP67" s="177"/>
      <c r="AQ67" s="177"/>
      <c r="AR67" s="177"/>
      <c r="AS67" s="177"/>
      <c r="AT67" s="177"/>
      <c r="AU67" s="71">
        <f t="shared" si="42"/>
        <v>5</v>
      </c>
      <c r="AV67" s="76">
        <f t="shared" si="43"/>
        <v>0</v>
      </c>
      <c r="AW67" s="76">
        <f t="shared" si="44"/>
        <v>0</v>
      </c>
      <c r="AX67" s="76">
        <f t="shared" si="45"/>
        <v>0</v>
      </c>
      <c r="AY67" s="76">
        <f t="shared" si="46"/>
        <v>0</v>
      </c>
      <c r="AZ67" s="76">
        <f t="shared" si="47"/>
        <v>0</v>
      </c>
      <c r="BA67" s="71">
        <f t="shared" si="48"/>
        <v>5</v>
      </c>
      <c r="BB67" s="71">
        <f t="shared" si="49"/>
        <v>0</v>
      </c>
      <c r="BC67" s="77">
        <f t="shared" si="50"/>
        <v>0</v>
      </c>
      <c r="BD67" s="77">
        <f t="shared" si="51"/>
        <v>0</v>
      </c>
      <c r="BE67" s="77">
        <f t="shared" si="52"/>
        <v>0</v>
      </c>
      <c r="BF67" s="77">
        <f t="shared" si="53"/>
        <v>0</v>
      </c>
      <c r="BG67" s="77">
        <f t="shared" si="54"/>
        <v>0</v>
      </c>
      <c r="BH67" s="77">
        <f t="shared" si="55"/>
        <v>0</v>
      </c>
      <c r="BI67" s="77">
        <f t="shared" si="56"/>
        <v>0</v>
      </c>
      <c r="BJ67" s="77">
        <f t="shared" si="57"/>
        <v>0</v>
      </c>
      <c r="BK67" s="77">
        <f t="shared" si="58"/>
        <v>0</v>
      </c>
      <c r="BL67" s="77">
        <f t="shared" si="59"/>
        <v>0</v>
      </c>
      <c r="BM67" s="77">
        <f t="shared" si="60"/>
        <v>0</v>
      </c>
      <c r="BN67" s="77">
        <f t="shared" si="61"/>
        <v>0</v>
      </c>
      <c r="BO67" s="77">
        <f t="shared" si="62"/>
        <v>0</v>
      </c>
      <c r="BP67" s="77">
        <f t="shared" si="63"/>
        <v>0</v>
      </c>
      <c r="BQ67" s="77">
        <f t="shared" si="64"/>
        <v>0</v>
      </c>
      <c r="BR67" s="77">
        <f t="shared" si="65"/>
        <v>0</v>
      </c>
      <c r="BS67" s="77">
        <f t="shared" si="66"/>
        <v>0</v>
      </c>
      <c r="BT67" s="77">
        <f t="shared" si="67"/>
        <v>0</v>
      </c>
      <c r="BU67" s="77">
        <f t="shared" si="68"/>
        <v>0</v>
      </c>
      <c r="BV67" s="77">
        <f t="shared" si="69"/>
        <v>0</v>
      </c>
      <c r="BW67" s="177"/>
      <c r="BX67" s="12" t="str">
        <f t="shared" si="70"/>
        <v/>
      </c>
      <c r="BY67" s="95">
        <f t="shared" si="71"/>
        <v>0</v>
      </c>
      <c r="BZ67" s="177">
        <f t="shared" si="72"/>
        <v>0</v>
      </c>
      <c r="CA67" s="177">
        <f t="shared" si="73"/>
        <v>0</v>
      </c>
      <c r="CB67" s="177">
        <f t="shared" si="74"/>
        <v>0</v>
      </c>
      <c r="CC67" s="177">
        <f t="shared" si="75"/>
        <v>0</v>
      </c>
      <c r="CD67" s="177">
        <f t="shared" si="76"/>
        <v>0</v>
      </c>
      <c r="CE67" s="177">
        <f t="shared" si="77"/>
        <v>0</v>
      </c>
      <c r="CF67" s="177">
        <f t="shared" si="78"/>
        <v>0</v>
      </c>
      <c r="CG67" s="9"/>
    </row>
    <row r="68" spans="1:85" ht="43.5">
      <c r="A68" s="190" t="s">
        <v>277</v>
      </c>
      <c r="B68" s="186" t="s">
        <v>278</v>
      </c>
      <c r="C68" s="202" t="s">
        <v>279</v>
      </c>
      <c r="D68" s="196" t="s">
        <v>65</v>
      </c>
      <c r="E68" s="74">
        <v>203.3</v>
      </c>
      <c r="F68" s="189">
        <v>59.04</v>
      </c>
      <c r="G68" s="68">
        <f t="shared" si="27"/>
        <v>12002.832</v>
      </c>
      <c r="H68" s="69"/>
      <c r="I68" s="70">
        <f t="shared" si="28"/>
        <v>0</v>
      </c>
      <c r="J68" s="69"/>
      <c r="K68" s="70">
        <f t="shared" si="29"/>
        <v>0</v>
      </c>
      <c r="L68" s="69"/>
      <c r="M68" s="70">
        <f t="shared" si="30"/>
        <v>0</v>
      </c>
      <c r="N68" s="69"/>
      <c r="O68" s="70">
        <f t="shared" si="31"/>
        <v>0</v>
      </c>
      <c r="P68" s="69"/>
      <c r="Q68" s="70">
        <f t="shared" si="32"/>
        <v>0</v>
      </c>
      <c r="R68" s="71">
        <f t="shared" si="33"/>
        <v>203.3</v>
      </c>
      <c r="S68" s="70">
        <f t="shared" si="34"/>
        <v>12002.832</v>
      </c>
      <c r="T68" s="72">
        <f t="shared" si="35"/>
        <v>0</v>
      </c>
      <c r="U68" s="73">
        <f t="shared" si="36"/>
        <v>0</v>
      </c>
      <c r="V68" s="73">
        <f t="shared" si="37"/>
        <v>0</v>
      </c>
      <c r="W68" s="73">
        <f t="shared" si="38"/>
        <v>0</v>
      </c>
      <c r="X68" s="73">
        <f t="shared" si="39"/>
        <v>0</v>
      </c>
      <c r="Y68" s="73">
        <f t="shared" si="40"/>
        <v>0</v>
      </c>
      <c r="Z68" s="73">
        <f t="shared" si="41"/>
        <v>0</v>
      </c>
      <c r="AA68" s="74"/>
      <c r="AB68" s="177"/>
      <c r="AC68" s="177"/>
      <c r="AD68" s="177"/>
      <c r="AE68" s="177"/>
      <c r="AF68" s="177"/>
      <c r="AG68" s="177"/>
      <c r="AH68" s="177"/>
      <c r="AI68" s="177"/>
      <c r="AJ68" s="177"/>
      <c r="AK68" s="177"/>
      <c r="AL68" s="177"/>
      <c r="AM68" s="177"/>
      <c r="AN68" s="177"/>
      <c r="AO68" s="177"/>
      <c r="AP68" s="177"/>
      <c r="AQ68" s="177"/>
      <c r="AR68" s="177"/>
      <c r="AS68" s="177"/>
      <c r="AT68" s="177"/>
      <c r="AU68" s="71">
        <f t="shared" si="42"/>
        <v>203.3</v>
      </c>
      <c r="AV68" s="76">
        <f t="shared" si="43"/>
        <v>0</v>
      </c>
      <c r="AW68" s="76">
        <f t="shared" si="44"/>
        <v>0</v>
      </c>
      <c r="AX68" s="76">
        <f t="shared" si="45"/>
        <v>0</v>
      </c>
      <c r="AY68" s="76">
        <f t="shared" si="46"/>
        <v>0</v>
      </c>
      <c r="AZ68" s="76">
        <f t="shared" si="47"/>
        <v>0</v>
      </c>
      <c r="BA68" s="71">
        <f t="shared" si="48"/>
        <v>203.3</v>
      </c>
      <c r="BB68" s="71">
        <f t="shared" si="49"/>
        <v>0</v>
      </c>
      <c r="BC68" s="77">
        <f t="shared" si="50"/>
        <v>0</v>
      </c>
      <c r="BD68" s="77">
        <f t="shared" si="51"/>
        <v>0</v>
      </c>
      <c r="BE68" s="77">
        <f t="shared" si="52"/>
        <v>0</v>
      </c>
      <c r="BF68" s="77">
        <f t="shared" si="53"/>
        <v>0</v>
      </c>
      <c r="BG68" s="77">
        <f t="shared" si="54"/>
        <v>0</v>
      </c>
      <c r="BH68" s="77">
        <f t="shared" si="55"/>
        <v>0</v>
      </c>
      <c r="BI68" s="77">
        <f t="shared" si="56"/>
        <v>0</v>
      </c>
      <c r="BJ68" s="77">
        <f t="shared" si="57"/>
        <v>0</v>
      </c>
      <c r="BK68" s="77">
        <f t="shared" si="58"/>
        <v>0</v>
      </c>
      <c r="BL68" s="77">
        <f t="shared" si="59"/>
        <v>0</v>
      </c>
      <c r="BM68" s="77">
        <f t="shared" si="60"/>
        <v>0</v>
      </c>
      <c r="BN68" s="77">
        <f t="shared" si="61"/>
        <v>0</v>
      </c>
      <c r="BO68" s="77">
        <f t="shared" si="62"/>
        <v>0</v>
      </c>
      <c r="BP68" s="77">
        <f t="shared" si="63"/>
        <v>0</v>
      </c>
      <c r="BQ68" s="77">
        <f t="shared" si="64"/>
        <v>0</v>
      </c>
      <c r="BR68" s="77">
        <f t="shared" si="65"/>
        <v>0</v>
      </c>
      <c r="BS68" s="77">
        <f t="shared" si="66"/>
        <v>0</v>
      </c>
      <c r="BT68" s="77">
        <f t="shared" si="67"/>
        <v>0</v>
      </c>
      <c r="BU68" s="77">
        <f t="shared" si="68"/>
        <v>0</v>
      </c>
      <c r="BV68" s="77">
        <f t="shared" si="69"/>
        <v>0</v>
      </c>
      <c r="BW68" s="177"/>
      <c r="BX68" s="12" t="str">
        <f t="shared" si="70"/>
        <v/>
      </c>
      <c r="BY68" s="95">
        <f t="shared" si="71"/>
        <v>0</v>
      </c>
      <c r="BZ68" s="177">
        <f t="shared" si="72"/>
        <v>0</v>
      </c>
      <c r="CA68" s="177">
        <f t="shared" si="73"/>
        <v>0</v>
      </c>
      <c r="CB68" s="177">
        <f t="shared" si="74"/>
        <v>0</v>
      </c>
      <c r="CC68" s="177">
        <f t="shared" si="75"/>
        <v>0</v>
      </c>
      <c r="CD68" s="177">
        <f t="shared" si="76"/>
        <v>0</v>
      </c>
      <c r="CE68" s="177">
        <f t="shared" si="77"/>
        <v>0</v>
      </c>
      <c r="CF68" s="177">
        <f t="shared" si="78"/>
        <v>0</v>
      </c>
      <c r="CG68" s="9"/>
    </row>
    <row r="69" spans="1:85" ht="43.5">
      <c r="A69" s="204" t="s">
        <v>280</v>
      </c>
      <c r="B69" s="186" t="s">
        <v>281</v>
      </c>
      <c r="C69" s="202" t="s">
        <v>282</v>
      </c>
      <c r="D69" s="196" t="s">
        <v>65</v>
      </c>
      <c r="E69" s="74">
        <v>245.65</v>
      </c>
      <c r="F69" s="189">
        <v>20.12</v>
      </c>
      <c r="G69" s="68">
        <f t="shared" si="27"/>
        <v>4942.4780000000001</v>
      </c>
      <c r="H69" s="69"/>
      <c r="I69" s="70">
        <f t="shared" si="28"/>
        <v>0</v>
      </c>
      <c r="J69" s="69"/>
      <c r="K69" s="70">
        <f t="shared" si="29"/>
        <v>0</v>
      </c>
      <c r="L69" s="69"/>
      <c r="M69" s="70">
        <f t="shared" si="30"/>
        <v>0</v>
      </c>
      <c r="N69" s="69"/>
      <c r="O69" s="70">
        <f t="shared" si="31"/>
        <v>0</v>
      </c>
      <c r="P69" s="69"/>
      <c r="Q69" s="70">
        <f t="shared" si="32"/>
        <v>0</v>
      </c>
      <c r="R69" s="71">
        <f t="shared" si="33"/>
        <v>245.65</v>
      </c>
      <c r="S69" s="70">
        <f t="shared" si="34"/>
        <v>4942.4780000000001</v>
      </c>
      <c r="T69" s="72">
        <f t="shared" si="35"/>
        <v>0</v>
      </c>
      <c r="U69" s="73">
        <f t="shared" si="36"/>
        <v>0</v>
      </c>
      <c r="V69" s="73">
        <f t="shared" si="37"/>
        <v>0</v>
      </c>
      <c r="W69" s="73">
        <f t="shared" si="38"/>
        <v>0</v>
      </c>
      <c r="X69" s="73">
        <f t="shared" si="39"/>
        <v>0</v>
      </c>
      <c r="Y69" s="73">
        <f t="shared" si="40"/>
        <v>0</v>
      </c>
      <c r="Z69" s="73">
        <f t="shared" si="41"/>
        <v>0</v>
      </c>
      <c r="AA69" s="74"/>
      <c r="AB69" s="177"/>
      <c r="AC69" s="177"/>
      <c r="AD69" s="177"/>
      <c r="AE69" s="177"/>
      <c r="AF69" s="177"/>
      <c r="AG69" s="177"/>
      <c r="AH69" s="177"/>
      <c r="AI69" s="177"/>
      <c r="AJ69" s="177"/>
      <c r="AK69" s="177"/>
      <c r="AL69" s="177"/>
      <c r="AM69" s="177"/>
      <c r="AN69" s="177"/>
      <c r="AO69" s="177"/>
      <c r="AP69" s="177"/>
      <c r="AQ69" s="177"/>
      <c r="AR69" s="177"/>
      <c r="AS69" s="177"/>
      <c r="AT69" s="177"/>
      <c r="AU69" s="71">
        <f t="shared" si="42"/>
        <v>245.65</v>
      </c>
      <c r="AV69" s="76">
        <f t="shared" si="43"/>
        <v>0</v>
      </c>
      <c r="AW69" s="76">
        <f t="shared" si="44"/>
        <v>0</v>
      </c>
      <c r="AX69" s="76">
        <f t="shared" si="45"/>
        <v>0</v>
      </c>
      <c r="AY69" s="76">
        <f t="shared" si="46"/>
        <v>0</v>
      </c>
      <c r="AZ69" s="76">
        <f t="shared" si="47"/>
        <v>0</v>
      </c>
      <c r="BA69" s="71">
        <f t="shared" si="48"/>
        <v>245.65</v>
      </c>
      <c r="BB69" s="71">
        <f t="shared" si="49"/>
        <v>0</v>
      </c>
      <c r="BC69" s="77">
        <f t="shared" si="50"/>
        <v>0</v>
      </c>
      <c r="BD69" s="77">
        <f t="shared" si="51"/>
        <v>0</v>
      </c>
      <c r="BE69" s="77">
        <f t="shared" si="52"/>
        <v>0</v>
      </c>
      <c r="BF69" s="77">
        <f t="shared" si="53"/>
        <v>0</v>
      </c>
      <c r="BG69" s="77">
        <f t="shared" si="54"/>
        <v>0</v>
      </c>
      <c r="BH69" s="77">
        <f t="shared" si="55"/>
        <v>0</v>
      </c>
      <c r="BI69" s="77">
        <f t="shared" si="56"/>
        <v>0</v>
      </c>
      <c r="BJ69" s="77">
        <f t="shared" si="57"/>
        <v>0</v>
      </c>
      <c r="BK69" s="77">
        <f t="shared" si="58"/>
        <v>0</v>
      </c>
      <c r="BL69" s="77">
        <f t="shared" si="59"/>
        <v>0</v>
      </c>
      <c r="BM69" s="77">
        <f t="shared" si="60"/>
        <v>0</v>
      </c>
      <c r="BN69" s="77">
        <f t="shared" si="61"/>
        <v>0</v>
      </c>
      <c r="BO69" s="77">
        <f t="shared" si="62"/>
        <v>0</v>
      </c>
      <c r="BP69" s="77">
        <f t="shared" si="63"/>
        <v>0</v>
      </c>
      <c r="BQ69" s="77">
        <f t="shared" si="64"/>
        <v>0</v>
      </c>
      <c r="BR69" s="77">
        <f t="shared" si="65"/>
        <v>0</v>
      </c>
      <c r="BS69" s="77">
        <f t="shared" si="66"/>
        <v>0</v>
      </c>
      <c r="BT69" s="77">
        <f t="shared" si="67"/>
        <v>0</v>
      </c>
      <c r="BU69" s="77">
        <f t="shared" si="68"/>
        <v>0</v>
      </c>
      <c r="BV69" s="77">
        <f t="shared" si="69"/>
        <v>0</v>
      </c>
      <c r="BW69" s="177"/>
      <c r="BX69" s="12" t="str">
        <f t="shared" si="70"/>
        <v/>
      </c>
      <c r="BY69" s="95">
        <f t="shared" si="71"/>
        <v>0</v>
      </c>
      <c r="BZ69" s="177">
        <f t="shared" si="72"/>
        <v>0</v>
      </c>
      <c r="CA69" s="177">
        <f t="shared" si="73"/>
        <v>0</v>
      </c>
      <c r="CB69" s="177">
        <f t="shared" si="74"/>
        <v>0</v>
      </c>
      <c r="CC69" s="177">
        <f t="shared" si="75"/>
        <v>0</v>
      </c>
      <c r="CD69" s="177">
        <f t="shared" si="76"/>
        <v>0</v>
      </c>
      <c r="CE69" s="177">
        <f t="shared" si="77"/>
        <v>0</v>
      </c>
      <c r="CF69" s="177">
        <f t="shared" si="78"/>
        <v>0</v>
      </c>
      <c r="CG69" s="9"/>
    </row>
    <row r="70" spans="1:85" ht="43.5">
      <c r="A70" s="205" t="s">
        <v>283</v>
      </c>
      <c r="B70" s="186" t="s">
        <v>284</v>
      </c>
      <c r="C70" s="202" t="s">
        <v>285</v>
      </c>
      <c r="D70" s="196" t="s">
        <v>65</v>
      </c>
      <c r="E70" s="74">
        <v>487.31</v>
      </c>
      <c r="F70" s="189">
        <v>33.58</v>
      </c>
      <c r="G70" s="68">
        <f t="shared" si="27"/>
        <v>16363.869799999999</v>
      </c>
      <c r="H70" s="69"/>
      <c r="I70" s="70">
        <f t="shared" si="28"/>
        <v>0</v>
      </c>
      <c r="J70" s="69"/>
      <c r="K70" s="70">
        <f t="shared" si="29"/>
        <v>0</v>
      </c>
      <c r="L70" s="69"/>
      <c r="M70" s="70">
        <f t="shared" si="30"/>
        <v>0</v>
      </c>
      <c r="N70" s="69"/>
      <c r="O70" s="70">
        <f t="shared" si="31"/>
        <v>0</v>
      </c>
      <c r="P70" s="69"/>
      <c r="Q70" s="70">
        <f t="shared" si="32"/>
        <v>0</v>
      </c>
      <c r="R70" s="71">
        <f t="shared" si="33"/>
        <v>487.31</v>
      </c>
      <c r="S70" s="70">
        <f t="shared" si="34"/>
        <v>16363.869799999999</v>
      </c>
      <c r="T70" s="72">
        <f t="shared" si="35"/>
        <v>0</v>
      </c>
      <c r="U70" s="73">
        <f t="shared" si="36"/>
        <v>0</v>
      </c>
      <c r="V70" s="73">
        <f t="shared" si="37"/>
        <v>0</v>
      </c>
      <c r="W70" s="73">
        <f t="shared" si="38"/>
        <v>0</v>
      </c>
      <c r="X70" s="73">
        <f t="shared" si="39"/>
        <v>0</v>
      </c>
      <c r="Y70" s="73">
        <f t="shared" si="40"/>
        <v>0</v>
      </c>
      <c r="Z70" s="73">
        <f t="shared" si="41"/>
        <v>0</v>
      </c>
      <c r="AA70" s="74"/>
      <c r="AB70" s="177"/>
      <c r="AC70" s="177"/>
      <c r="AD70" s="177"/>
      <c r="AE70" s="177"/>
      <c r="AF70" s="177"/>
      <c r="AG70" s="177"/>
      <c r="AH70" s="177"/>
      <c r="AI70" s="177"/>
      <c r="AJ70" s="177"/>
      <c r="AK70" s="177"/>
      <c r="AL70" s="177"/>
      <c r="AM70" s="177"/>
      <c r="AN70" s="177"/>
      <c r="AO70" s="177"/>
      <c r="AP70" s="177"/>
      <c r="AQ70" s="177"/>
      <c r="AR70" s="177"/>
      <c r="AS70" s="177"/>
      <c r="AT70" s="177"/>
      <c r="AU70" s="71">
        <f t="shared" si="42"/>
        <v>487.31</v>
      </c>
      <c r="AV70" s="76">
        <f t="shared" si="43"/>
        <v>0</v>
      </c>
      <c r="AW70" s="76">
        <f t="shared" si="44"/>
        <v>0</v>
      </c>
      <c r="AX70" s="76">
        <f t="shared" si="45"/>
        <v>0</v>
      </c>
      <c r="AY70" s="76">
        <f t="shared" si="46"/>
        <v>0</v>
      </c>
      <c r="AZ70" s="76">
        <f t="shared" si="47"/>
        <v>0</v>
      </c>
      <c r="BA70" s="71">
        <f t="shared" si="48"/>
        <v>487.31</v>
      </c>
      <c r="BB70" s="71">
        <f t="shared" si="49"/>
        <v>0</v>
      </c>
      <c r="BC70" s="77">
        <f t="shared" si="50"/>
        <v>0</v>
      </c>
      <c r="BD70" s="77">
        <f t="shared" si="51"/>
        <v>0</v>
      </c>
      <c r="BE70" s="77">
        <f t="shared" si="52"/>
        <v>0</v>
      </c>
      <c r="BF70" s="77">
        <f t="shared" si="53"/>
        <v>0</v>
      </c>
      <c r="BG70" s="77">
        <f t="shared" si="54"/>
        <v>0</v>
      </c>
      <c r="BH70" s="77">
        <f t="shared" si="55"/>
        <v>0</v>
      </c>
      <c r="BI70" s="77">
        <f t="shared" si="56"/>
        <v>0</v>
      </c>
      <c r="BJ70" s="77">
        <f t="shared" si="57"/>
        <v>0</v>
      </c>
      <c r="BK70" s="77">
        <f t="shared" si="58"/>
        <v>0</v>
      </c>
      <c r="BL70" s="77">
        <f t="shared" si="59"/>
        <v>0</v>
      </c>
      <c r="BM70" s="77">
        <f t="shared" si="60"/>
        <v>0</v>
      </c>
      <c r="BN70" s="77">
        <f t="shared" si="61"/>
        <v>0</v>
      </c>
      <c r="BO70" s="77">
        <f t="shared" si="62"/>
        <v>0</v>
      </c>
      <c r="BP70" s="77">
        <f t="shared" si="63"/>
        <v>0</v>
      </c>
      <c r="BQ70" s="77">
        <f t="shared" si="64"/>
        <v>0</v>
      </c>
      <c r="BR70" s="77">
        <f t="shared" si="65"/>
        <v>0</v>
      </c>
      <c r="BS70" s="77">
        <f t="shared" si="66"/>
        <v>0</v>
      </c>
      <c r="BT70" s="77">
        <f t="shared" si="67"/>
        <v>0</v>
      </c>
      <c r="BU70" s="77">
        <f t="shared" si="68"/>
        <v>0</v>
      </c>
      <c r="BV70" s="77">
        <f t="shared" si="69"/>
        <v>0</v>
      </c>
      <c r="BW70" s="177"/>
      <c r="BX70" s="12" t="str">
        <f t="shared" si="70"/>
        <v/>
      </c>
      <c r="BY70" s="95">
        <f t="shared" si="71"/>
        <v>0</v>
      </c>
      <c r="BZ70" s="177">
        <f t="shared" si="72"/>
        <v>0</v>
      </c>
      <c r="CA70" s="177">
        <f t="shared" si="73"/>
        <v>0</v>
      </c>
      <c r="CB70" s="177">
        <f t="shared" si="74"/>
        <v>0</v>
      </c>
      <c r="CC70" s="177">
        <f t="shared" si="75"/>
        <v>0</v>
      </c>
      <c r="CD70" s="177">
        <f t="shared" si="76"/>
        <v>0</v>
      </c>
      <c r="CE70" s="177">
        <f t="shared" si="77"/>
        <v>0</v>
      </c>
      <c r="CF70" s="177">
        <f t="shared" si="78"/>
        <v>0</v>
      </c>
      <c r="CG70" s="9"/>
    </row>
    <row r="71" spans="1:85" ht="43.5">
      <c r="A71" s="205" t="s">
        <v>286</v>
      </c>
      <c r="B71" s="186" t="s">
        <v>287</v>
      </c>
      <c r="C71" s="202" t="s">
        <v>288</v>
      </c>
      <c r="D71" s="196" t="s">
        <v>65</v>
      </c>
      <c r="E71" s="74">
        <v>130.57</v>
      </c>
      <c r="F71" s="189">
        <v>58.34</v>
      </c>
      <c r="G71" s="68">
        <f t="shared" si="27"/>
        <v>7617.4538000000002</v>
      </c>
      <c r="H71" s="69"/>
      <c r="I71" s="70">
        <f t="shared" si="28"/>
        <v>0</v>
      </c>
      <c r="J71" s="69"/>
      <c r="K71" s="70">
        <f t="shared" si="29"/>
        <v>0</v>
      </c>
      <c r="L71" s="69"/>
      <c r="M71" s="70">
        <f t="shared" si="30"/>
        <v>0</v>
      </c>
      <c r="N71" s="69"/>
      <c r="O71" s="70">
        <f t="shared" si="31"/>
        <v>0</v>
      </c>
      <c r="P71" s="69"/>
      <c r="Q71" s="70">
        <f t="shared" si="32"/>
        <v>0</v>
      </c>
      <c r="R71" s="71">
        <f t="shared" si="33"/>
        <v>130.57</v>
      </c>
      <c r="S71" s="70">
        <f t="shared" si="34"/>
        <v>7617.4538000000002</v>
      </c>
      <c r="T71" s="72">
        <f t="shared" si="35"/>
        <v>0</v>
      </c>
      <c r="U71" s="73">
        <f t="shared" si="36"/>
        <v>0</v>
      </c>
      <c r="V71" s="73">
        <f t="shared" si="37"/>
        <v>0</v>
      </c>
      <c r="W71" s="73">
        <f t="shared" si="38"/>
        <v>0</v>
      </c>
      <c r="X71" s="73">
        <f t="shared" si="39"/>
        <v>0</v>
      </c>
      <c r="Y71" s="73">
        <f t="shared" si="40"/>
        <v>0</v>
      </c>
      <c r="Z71" s="73">
        <f t="shared" si="41"/>
        <v>0</v>
      </c>
      <c r="AA71" s="74"/>
      <c r="AB71" s="177"/>
      <c r="AC71" s="177"/>
      <c r="AD71" s="177"/>
      <c r="AE71" s="177"/>
      <c r="AF71" s="177"/>
      <c r="AG71" s="177"/>
      <c r="AH71" s="177"/>
      <c r="AI71" s="177"/>
      <c r="AJ71" s="177"/>
      <c r="AK71" s="177"/>
      <c r="AL71" s="177"/>
      <c r="AM71" s="177"/>
      <c r="AN71" s="177"/>
      <c r="AO71" s="177"/>
      <c r="AP71" s="177"/>
      <c r="AQ71" s="177"/>
      <c r="AR71" s="177"/>
      <c r="AS71" s="177"/>
      <c r="AT71" s="177"/>
      <c r="AU71" s="71">
        <f t="shared" si="42"/>
        <v>130.57</v>
      </c>
      <c r="AV71" s="76">
        <f t="shared" si="43"/>
        <v>0</v>
      </c>
      <c r="AW71" s="76">
        <f t="shared" si="44"/>
        <v>0</v>
      </c>
      <c r="AX71" s="76">
        <f t="shared" si="45"/>
        <v>0</v>
      </c>
      <c r="AY71" s="76">
        <f t="shared" si="46"/>
        <v>0</v>
      </c>
      <c r="AZ71" s="76">
        <f t="shared" si="47"/>
        <v>0</v>
      </c>
      <c r="BA71" s="71">
        <f t="shared" si="48"/>
        <v>130.57</v>
      </c>
      <c r="BB71" s="71">
        <f t="shared" si="49"/>
        <v>0</v>
      </c>
      <c r="BC71" s="77">
        <f t="shared" si="50"/>
        <v>0</v>
      </c>
      <c r="BD71" s="77">
        <f t="shared" si="51"/>
        <v>0</v>
      </c>
      <c r="BE71" s="77">
        <f t="shared" si="52"/>
        <v>0</v>
      </c>
      <c r="BF71" s="77">
        <f t="shared" si="53"/>
        <v>0</v>
      </c>
      <c r="BG71" s="77">
        <f t="shared" si="54"/>
        <v>0</v>
      </c>
      <c r="BH71" s="77">
        <f t="shared" si="55"/>
        <v>0</v>
      </c>
      <c r="BI71" s="77">
        <f t="shared" si="56"/>
        <v>0</v>
      </c>
      <c r="BJ71" s="77">
        <f t="shared" si="57"/>
        <v>0</v>
      </c>
      <c r="BK71" s="77">
        <f t="shared" si="58"/>
        <v>0</v>
      </c>
      <c r="BL71" s="77">
        <f t="shared" si="59"/>
        <v>0</v>
      </c>
      <c r="BM71" s="77">
        <f t="shared" si="60"/>
        <v>0</v>
      </c>
      <c r="BN71" s="77">
        <f t="shared" si="61"/>
        <v>0</v>
      </c>
      <c r="BO71" s="77">
        <f t="shared" si="62"/>
        <v>0</v>
      </c>
      <c r="BP71" s="77">
        <f t="shared" si="63"/>
        <v>0</v>
      </c>
      <c r="BQ71" s="77">
        <f t="shared" si="64"/>
        <v>0</v>
      </c>
      <c r="BR71" s="77">
        <f t="shared" si="65"/>
        <v>0</v>
      </c>
      <c r="BS71" s="77">
        <f t="shared" si="66"/>
        <v>0</v>
      </c>
      <c r="BT71" s="77">
        <f t="shared" si="67"/>
        <v>0</v>
      </c>
      <c r="BU71" s="77">
        <f t="shared" si="68"/>
        <v>0</v>
      </c>
      <c r="BV71" s="77">
        <f t="shared" si="69"/>
        <v>0</v>
      </c>
      <c r="BW71" s="177"/>
      <c r="BX71" s="12" t="str">
        <f t="shared" si="70"/>
        <v/>
      </c>
      <c r="BY71" s="95">
        <f t="shared" si="71"/>
        <v>0</v>
      </c>
      <c r="BZ71" s="177">
        <f t="shared" si="72"/>
        <v>0</v>
      </c>
      <c r="CA71" s="177">
        <f t="shared" si="73"/>
        <v>0</v>
      </c>
      <c r="CB71" s="177">
        <f t="shared" si="74"/>
        <v>0</v>
      </c>
      <c r="CC71" s="177">
        <f t="shared" si="75"/>
        <v>0</v>
      </c>
      <c r="CD71" s="177">
        <f t="shared" si="76"/>
        <v>0</v>
      </c>
      <c r="CE71" s="177">
        <f t="shared" si="77"/>
        <v>0</v>
      </c>
      <c r="CF71" s="177">
        <f t="shared" si="78"/>
        <v>0</v>
      </c>
      <c r="CG71" s="9"/>
    </row>
    <row r="72" spans="1:85" ht="43.5">
      <c r="A72" s="185" t="s">
        <v>289</v>
      </c>
      <c r="B72" s="186" t="s">
        <v>290</v>
      </c>
      <c r="C72" s="202" t="s">
        <v>291</v>
      </c>
      <c r="D72" s="203" t="s">
        <v>73</v>
      </c>
      <c r="E72" s="74">
        <f>(49.8+56+48.6)</f>
        <v>154.4</v>
      </c>
      <c r="F72" s="189">
        <v>216.43</v>
      </c>
      <c r="G72" s="68">
        <f t="shared" si="27"/>
        <v>33416.792000000001</v>
      </c>
      <c r="H72" s="69"/>
      <c r="I72" s="70">
        <f t="shared" si="28"/>
        <v>0</v>
      </c>
      <c r="J72" s="69"/>
      <c r="K72" s="70">
        <f t="shared" si="29"/>
        <v>0</v>
      </c>
      <c r="L72" s="69"/>
      <c r="M72" s="70">
        <f t="shared" si="30"/>
        <v>0</v>
      </c>
      <c r="N72" s="69"/>
      <c r="O72" s="70">
        <f t="shared" si="31"/>
        <v>0</v>
      </c>
      <c r="P72" s="69"/>
      <c r="Q72" s="70">
        <f t="shared" si="32"/>
        <v>0</v>
      </c>
      <c r="R72" s="71">
        <f t="shared" si="33"/>
        <v>154.4</v>
      </c>
      <c r="S72" s="70">
        <f t="shared" si="34"/>
        <v>33416.792000000001</v>
      </c>
      <c r="T72" s="72">
        <f t="shared" si="35"/>
        <v>0</v>
      </c>
      <c r="U72" s="73">
        <f t="shared" si="36"/>
        <v>0</v>
      </c>
      <c r="V72" s="73">
        <f t="shared" si="37"/>
        <v>0</v>
      </c>
      <c r="W72" s="73">
        <f t="shared" si="38"/>
        <v>0</v>
      </c>
      <c r="X72" s="73">
        <f t="shared" si="39"/>
        <v>0</v>
      </c>
      <c r="Y72" s="73">
        <f t="shared" si="40"/>
        <v>0</v>
      </c>
      <c r="Z72" s="73">
        <f t="shared" si="41"/>
        <v>0</v>
      </c>
      <c r="AA72" s="74"/>
      <c r="AB72" s="177"/>
      <c r="AC72" s="177"/>
      <c r="AD72" s="177"/>
      <c r="AE72" s="177"/>
      <c r="AF72" s="177"/>
      <c r="AG72" s="177"/>
      <c r="AH72" s="177"/>
      <c r="AI72" s="177"/>
      <c r="AJ72" s="177"/>
      <c r="AK72" s="177"/>
      <c r="AL72" s="177"/>
      <c r="AM72" s="177"/>
      <c r="AN72" s="177"/>
      <c r="AO72" s="177"/>
      <c r="AP72" s="177"/>
      <c r="AQ72" s="177"/>
      <c r="AR72" s="177"/>
      <c r="AS72" s="177"/>
      <c r="AT72" s="177"/>
      <c r="AU72" s="71">
        <f t="shared" si="42"/>
        <v>154.4</v>
      </c>
      <c r="AV72" s="76">
        <f t="shared" si="43"/>
        <v>0</v>
      </c>
      <c r="AW72" s="76">
        <f t="shared" si="44"/>
        <v>0</v>
      </c>
      <c r="AX72" s="76">
        <f t="shared" si="45"/>
        <v>0</v>
      </c>
      <c r="AY72" s="76">
        <f t="shared" si="46"/>
        <v>0</v>
      </c>
      <c r="AZ72" s="76">
        <f t="shared" si="47"/>
        <v>0</v>
      </c>
      <c r="BA72" s="71">
        <f t="shared" si="48"/>
        <v>154.4</v>
      </c>
      <c r="BB72" s="71">
        <f t="shared" si="49"/>
        <v>0</v>
      </c>
      <c r="BC72" s="77">
        <f t="shared" si="50"/>
        <v>0</v>
      </c>
      <c r="BD72" s="77">
        <f t="shared" si="51"/>
        <v>0</v>
      </c>
      <c r="BE72" s="77">
        <f t="shared" si="52"/>
        <v>0</v>
      </c>
      <c r="BF72" s="77">
        <f t="shared" si="53"/>
        <v>0</v>
      </c>
      <c r="BG72" s="77">
        <f t="shared" si="54"/>
        <v>0</v>
      </c>
      <c r="BH72" s="77">
        <f t="shared" si="55"/>
        <v>0</v>
      </c>
      <c r="BI72" s="77">
        <f t="shared" si="56"/>
        <v>0</v>
      </c>
      <c r="BJ72" s="77">
        <f t="shared" si="57"/>
        <v>0</v>
      </c>
      <c r="BK72" s="77">
        <f t="shared" si="58"/>
        <v>0</v>
      </c>
      <c r="BL72" s="77">
        <f t="shared" si="59"/>
        <v>0</v>
      </c>
      <c r="BM72" s="77">
        <f t="shared" si="60"/>
        <v>0</v>
      </c>
      <c r="BN72" s="77">
        <f t="shared" si="61"/>
        <v>0</v>
      </c>
      <c r="BO72" s="77">
        <f t="shared" si="62"/>
        <v>0</v>
      </c>
      <c r="BP72" s="77">
        <f t="shared" si="63"/>
        <v>0</v>
      </c>
      <c r="BQ72" s="77">
        <f t="shared" si="64"/>
        <v>0</v>
      </c>
      <c r="BR72" s="77">
        <f t="shared" si="65"/>
        <v>0</v>
      </c>
      <c r="BS72" s="77">
        <f t="shared" si="66"/>
        <v>0</v>
      </c>
      <c r="BT72" s="77">
        <f t="shared" si="67"/>
        <v>0</v>
      </c>
      <c r="BU72" s="77">
        <f t="shared" si="68"/>
        <v>0</v>
      </c>
      <c r="BV72" s="77">
        <f t="shared" si="69"/>
        <v>0</v>
      </c>
      <c r="BW72" s="177"/>
      <c r="BX72" s="12" t="str">
        <f t="shared" si="70"/>
        <v/>
      </c>
      <c r="BY72" s="95">
        <f t="shared" si="71"/>
        <v>0</v>
      </c>
      <c r="BZ72" s="177">
        <f t="shared" si="72"/>
        <v>0</v>
      </c>
      <c r="CA72" s="177">
        <f t="shared" si="73"/>
        <v>0</v>
      </c>
      <c r="CB72" s="177">
        <f t="shared" si="74"/>
        <v>0</v>
      </c>
      <c r="CC72" s="177">
        <f t="shared" si="75"/>
        <v>0</v>
      </c>
      <c r="CD72" s="177">
        <f t="shared" si="76"/>
        <v>0</v>
      </c>
      <c r="CE72" s="177">
        <f t="shared" si="77"/>
        <v>0</v>
      </c>
      <c r="CF72" s="177">
        <f t="shared" si="78"/>
        <v>0</v>
      </c>
      <c r="CG72" s="9"/>
    </row>
    <row r="73" spans="1:85">
      <c r="A73" s="58"/>
      <c r="B73" s="59" t="s">
        <v>74</v>
      </c>
      <c r="C73" s="60" t="s">
        <v>292</v>
      </c>
      <c r="D73" s="61"/>
      <c r="E73" s="61"/>
      <c r="F73" s="61"/>
      <c r="G73" s="62">
        <f>SUM(G74:G80)</f>
        <v>63397.199699999997</v>
      </c>
      <c r="H73" s="63"/>
      <c r="I73" s="64">
        <f t="shared" si="28"/>
        <v>0</v>
      </c>
      <c r="J73" s="63"/>
      <c r="K73" s="64">
        <f t="shared" si="29"/>
        <v>0</v>
      </c>
      <c r="L73" s="63"/>
      <c r="M73" s="64">
        <f t="shared" si="30"/>
        <v>0</v>
      </c>
      <c r="N73" s="63"/>
      <c r="O73" s="64">
        <f t="shared" si="31"/>
        <v>0</v>
      </c>
      <c r="P73" s="63"/>
      <c r="Q73" s="64">
        <f t="shared" si="32"/>
        <v>0</v>
      </c>
      <c r="R73" s="176">
        <f t="shared" si="33"/>
        <v>0</v>
      </c>
      <c r="S73" s="62">
        <f>SUM(S74:S80)</f>
        <v>63397.199699999997</v>
      </c>
      <c r="T73" s="62"/>
      <c r="U73" s="62"/>
      <c r="V73" s="62"/>
      <c r="W73" s="62"/>
      <c r="X73" s="62"/>
      <c r="Y73" s="62"/>
      <c r="Z73" s="165">
        <f>IF(C73&lt;&gt;"",SUM(BC73:BV73)/S73,"")</f>
        <v>0</v>
      </c>
      <c r="AA73" s="63"/>
      <c r="AB73" s="63"/>
      <c r="AC73" s="63"/>
      <c r="AD73" s="63"/>
      <c r="AE73" s="63"/>
      <c r="AF73" s="63"/>
      <c r="AG73" s="63"/>
      <c r="AH73" s="63"/>
      <c r="AI73" s="63"/>
      <c r="AJ73" s="63"/>
      <c r="AK73" s="63"/>
      <c r="AL73" s="63"/>
      <c r="AM73" s="63"/>
      <c r="AN73" s="63"/>
      <c r="AO73" s="63"/>
      <c r="AP73" s="63"/>
      <c r="AQ73" s="63"/>
      <c r="AR73" s="63"/>
      <c r="AS73" s="63"/>
      <c r="AT73" s="63"/>
      <c r="AU73" s="67" t="str">
        <f t="shared" si="42"/>
        <v/>
      </c>
      <c r="AV73" s="63">
        <f t="shared" si="43"/>
        <v>0</v>
      </c>
      <c r="AW73" s="63">
        <f t="shared" si="44"/>
        <v>0</v>
      </c>
      <c r="AX73" s="63">
        <f t="shared" si="45"/>
        <v>0</v>
      </c>
      <c r="AY73" s="63">
        <f t="shared" si="46"/>
        <v>0</v>
      </c>
      <c r="AZ73" s="63">
        <f t="shared" si="47"/>
        <v>0</v>
      </c>
      <c r="BA73" s="67">
        <f t="shared" si="48"/>
        <v>0</v>
      </c>
      <c r="BB73" s="67">
        <f t="shared" si="49"/>
        <v>0</v>
      </c>
      <c r="BC73" s="62">
        <f>SUM(BC74:BC80)</f>
        <v>0</v>
      </c>
      <c r="BD73" s="62">
        <f t="shared" ref="BD73:BV73" si="83">SUM(BD74:BD80)</f>
        <v>0</v>
      </c>
      <c r="BE73" s="62">
        <f t="shared" si="83"/>
        <v>0</v>
      </c>
      <c r="BF73" s="62">
        <f t="shared" si="83"/>
        <v>0</v>
      </c>
      <c r="BG73" s="62">
        <f t="shared" si="83"/>
        <v>0</v>
      </c>
      <c r="BH73" s="62">
        <f t="shared" si="83"/>
        <v>0</v>
      </c>
      <c r="BI73" s="62">
        <f t="shared" si="83"/>
        <v>0</v>
      </c>
      <c r="BJ73" s="62">
        <f t="shared" si="83"/>
        <v>0</v>
      </c>
      <c r="BK73" s="62">
        <f t="shared" si="83"/>
        <v>0</v>
      </c>
      <c r="BL73" s="62">
        <f t="shared" si="83"/>
        <v>0</v>
      </c>
      <c r="BM73" s="62">
        <f t="shared" si="83"/>
        <v>0</v>
      </c>
      <c r="BN73" s="62">
        <f t="shared" si="83"/>
        <v>0</v>
      </c>
      <c r="BO73" s="62">
        <f t="shared" si="83"/>
        <v>0</v>
      </c>
      <c r="BP73" s="62">
        <f t="shared" si="83"/>
        <v>0</v>
      </c>
      <c r="BQ73" s="62">
        <f t="shared" si="83"/>
        <v>0</v>
      </c>
      <c r="BR73" s="62">
        <f t="shared" si="83"/>
        <v>0</v>
      </c>
      <c r="BS73" s="62">
        <f t="shared" si="83"/>
        <v>0</v>
      </c>
      <c r="BT73" s="62">
        <f t="shared" si="83"/>
        <v>0</v>
      </c>
      <c r="BU73" s="62">
        <f t="shared" si="83"/>
        <v>0</v>
      </c>
      <c r="BV73" s="62">
        <f t="shared" si="83"/>
        <v>0</v>
      </c>
      <c r="BW73" s="63"/>
      <c r="BX73" t="str">
        <f t="shared" si="70"/>
        <v/>
      </c>
      <c r="BY73" s="94">
        <f t="shared" si="71"/>
        <v>0</v>
      </c>
      <c r="BZ73" s="94">
        <f t="shared" si="72"/>
        <v>0</v>
      </c>
      <c r="CA73" s="94">
        <f t="shared" si="73"/>
        <v>0</v>
      </c>
      <c r="CB73" s="94">
        <f t="shared" si="74"/>
        <v>0</v>
      </c>
      <c r="CC73" s="94">
        <f t="shared" si="75"/>
        <v>0</v>
      </c>
      <c r="CD73" s="94">
        <f t="shared" si="76"/>
        <v>0</v>
      </c>
      <c r="CE73" s="94">
        <f t="shared" si="77"/>
        <v>0</v>
      </c>
      <c r="CF73" s="94">
        <f t="shared" si="78"/>
        <v>0</v>
      </c>
      <c r="CG73" s="9"/>
    </row>
    <row r="74" spans="1:85" ht="29.25">
      <c r="A74" s="190" t="s">
        <v>293</v>
      </c>
      <c r="B74" s="206" t="s">
        <v>294</v>
      </c>
      <c r="C74" s="192" t="s">
        <v>295</v>
      </c>
      <c r="D74" s="207" t="s">
        <v>65</v>
      </c>
      <c r="E74" s="74">
        <v>466.55</v>
      </c>
      <c r="F74" s="189">
        <v>55.45</v>
      </c>
      <c r="G74" s="68">
        <f t="shared" si="27"/>
        <v>25870.197500000002</v>
      </c>
      <c r="H74" s="69"/>
      <c r="I74" s="70">
        <f t="shared" si="28"/>
        <v>0</v>
      </c>
      <c r="J74" s="69"/>
      <c r="K74" s="70">
        <f t="shared" si="29"/>
        <v>0</v>
      </c>
      <c r="L74" s="69"/>
      <c r="M74" s="70">
        <f t="shared" si="30"/>
        <v>0</v>
      </c>
      <c r="N74" s="69"/>
      <c r="O74" s="70">
        <f t="shared" si="31"/>
        <v>0</v>
      </c>
      <c r="P74" s="69"/>
      <c r="Q74" s="70">
        <f t="shared" si="32"/>
        <v>0</v>
      </c>
      <c r="R74" s="71">
        <f t="shared" si="33"/>
        <v>466.55</v>
      </c>
      <c r="S74" s="70">
        <f t="shared" si="34"/>
        <v>25870.197500000002</v>
      </c>
      <c r="T74" s="72">
        <f t="shared" si="35"/>
        <v>0</v>
      </c>
      <c r="U74" s="73">
        <f t="shared" si="36"/>
        <v>0</v>
      </c>
      <c r="V74" s="73">
        <f t="shared" si="37"/>
        <v>0</v>
      </c>
      <c r="W74" s="73">
        <f t="shared" si="38"/>
        <v>0</v>
      </c>
      <c r="X74" s="73">
        <f t="shared" si="39"/>
        <v>0</v>
      </c>
      <c r="Y74" s="73">
        <f t="shared" si="40"/>
        <v>0</v>
      </c>
      <c r="Z74" s="73">
        <f t="shared" si="41"/>
        <v>0</v>
      </c>
      <c r="AA74" s="74"/>
      <c r="AB74" s="177"/>
      <c r="AC74" s="177"/>
      <c r="AD74" s="177"/>
      <c r="AE74" s="177"/>
      <c r="AF74" s="177"/>
      <c r="AG74" s="177"/>
      <c r="AH74" s="177"/>
      <c r="AI74" s="177"/>
      <c r="AJ74" s="177"/>
      <c r="AK74" s="177"/>
      <c r="AL74" s="177"/>
      <c r="AM74" s="177"/>
      <c r="AN74" s="177"/>
      <c r="AO74" s="177"/>
      <c r="AP74" s="177"/>
      <c r="AQ74" s="177"/>
      <c r="AR74" s="177"/>
      <c r="AS74" s="177"/>
      <c r="AT74" s="177"/>
      <c r="AU74" s="71">
        <f t="shared" si="42"/>
        <v>466.55</v>
      </c>
      <c r="AV74" s="76">
        <f t="shared" si="43"/>
        <v>0</v>
      </c>
      <c r="AW74" s="76">
        <f t="shared" si="44"/>
        <v>0</v>
      </c>
      <c r="AX74" s="76">
        <f t="shared" si="45"/>
        <v>0</v>
      </c>
      <c r="AY74" s="76">
        <f t="shared" si="46"/>
        <v>0</v>
      </c>
      <c r="AZ74" s="76">
        <f t="shared" si="47"/>
        <v>0</v>
      </c>
      <c r="BA74" s="71">
        <f t="shared" si="48"/>
        <v>466.55</v>
      </c>
      <c r="BB74" s="71">
        <f t="shared" si="49"/>
        <v>0</v>
      </c>
      <c r="BC74" s="77">
        <f t="shared" si="50"/>
        <v>0</v>
      </c>
      <c r="BD74" s="77">
        <f t="shared" si="51"/>
        <v>0</v>
      </c>
      <c r="BE74" s="77">
        <f t="shared" si="52"/>
        <v>0</v>
      </c>
      <c r="BF74" s="77">
        <f t="shared" si="53"/>
        <v>0</v>
      </c>
      <c r="BG74" s="77">
        <f t="shared" si="54"/>
        <v>0</v>
      </c>
      <c r="BH74" s="77">
        <f t="shared" si="55"/>
        <v>0</v>
      </c>
      <c r="BI74" s="77">
        <f t="shared" si="56"/>
        <v>0</v>
      </c>
      <c r="BJ74" s="77">
        <f t="shared" si="57"/>
        <v>0</v>
      </c>
      <c r="BK74" s="77">
        <f t="shared" si="58"/>
        <v>0</v>
      </c>
      <c r="BL74" s="77">
        <f t="shared" si="59"/>
        <v>0</v>
      </c>
      <c r="BM74" s="77">
        <f t="shared" si="60"/>
        <v>0</v>
      </c>
      <c r="BN74" s="77">
        <f t="shared" si="61"/>
        <v>0</v>
      </c>
      <c r="BO74" s="77">
        <f t="shared" si="62"/>
        <v>0</v>
      </c>
      <c r="BP74" s="77">
        <f t="shared" si="63"/>
        <v>0</v>
      </c>
      <c r="BQ74" s="77">
        <f t="shared" si="64"/>
        <v>0</v>
      </c>
      <c r="BR74" s="77">
        <f t="shared" si="65"/>
        <v>0</v>
      </c>
      <c r="BS74" s="77">
        <f t="shared" si="66"/>
        <v>0</v>
      </c>
      <c r="BT74" s="77">
        <f t="shared" si="67"/>
        <v>0</v>
      </c>
      <c r="BU74" s="77">
        <f t="shared" si="68"/>
        <v>0</v>
      </c>
      <c r="BV74" s="77">
        <f t="shared" si="69"/>
        <v>0</v>
      </c>
      <c r="BW74" s="177"/>
      <c r="BX74" s="12" t="str">
        <f t="shared" si="70"/>
        <v/>
      </c>
      <c r="BY74" s="95">
        <f t="shared" si="71"/>
        <v>0</v>
      </c>
      <c r="BZ74" s="177">
        <f t="shared" si="72"/>
        <v>0</v>
      </c>
      <c r="CA74" s="177">
        <f t="shared" si="73"/>
        <v>0</v>
      </c>
      <c r="CB74" s="177">
        <f t="shared" si="74"/>
        <v>0</v>
      </c>
      <c r="CC74" s="177">
        <f t="shared" si="75"/>
        <v>0</v>
      </c>
      <c r="CD74" s="177">
        <f t="shared" si="76"/>
        <v>0</v>
      </c>
      <c r="CE74" s="177">
        <f t="shared" si="77"/>
        <v>0</v>
      </c>
      <c r="CF74" s="177">
        <f t="shared" si="78"/>
        <v>0</v>
      </c>
      <c r="CG74" s="9"/>
    </row>
    <row r="75" spans="1:85" ht="29.25">
      <c r="A75" s="190" t="s">
        <v>296</v>
      </c>
      <c r="B75" s="206" t="s">
        <v>297</v>
      </c>
      <c r="C75" s="192" t="s">
        <v>298</v>
      </c>
      <c r="D75" s="207" t="s">
        <v>65</v>
      </c>
      <c r="E75" s="74">
        <f>467.15-28</f>
        <v>439.15</v>
      </c>
      <c r="F75" s="189">
        <v>14.04</v>
      </c>
      <c r="G75" s="68">
        <f t="shared" si="27"/>
        <v>6165.6659999999993</v>
      </c>
      <c r="H75" s="69"/>
      <c r="I75" s="70">
        <f t="shared" si="28"/>
        <v>0</v>
      </c>
      <c r="J75" s="69"/>
      <c r="K75" s="70">
        <f t="shared" si="29"/>
        <v>0</v>
      </c>
      <c r="L75" s="69"/>
      <c r="M75" s="70">
        <f t="shared" si="30"/>
        <v>0</v>
      </c>
      <c r="N75" s="69"/>
      <c r="O75" s="70">
        <f t="shared" si="31"/>
        <v>0</v>
      </c>
      <c r="P75" s="69"/>
      <c r="Q75" s="70">
        <f t="shared" si="32"/>
        <v>0</v>
      </c>
      <c r="R75" s="71">
        <f t="shared" si="33"/>
        <v>439.15</v>
      </c>
      <c r="S75" s="70">
        <f t="shared" si="34"/>
        <v>6165.6659999999993</v>
      </c>
      <c r="T75" s="72">
        <f t="shared" si="35"/>
        <v>0</v>
      </c>
      <c r="U75" s="73">
        <f t="shared" si="36"/>
        <v>0</v>
      </c>
      <c r="V75" s="73">
        <f t="shared" si="37"/>
        <v>0</v>
      </c>
      <c r="W75" s="73">
        <f t="shared" si="38"/>
        <v>0</v>
      </c>
      <c r="X75" s="73">
        <f t="shared" si="39"/>
        <v>0</v>
      </c>
      <c r="Y75" s="73">
        <f t="shared" si="40"/>
        <v>0</v>
      </c>
      <c r="Z75" s="73">
        <f t="shared" si="41"/>
        <v>0</v>
      </c>
      <c r="AA75" s="74"/>
      <c r="AB75" s="177"/>
      <c r="AC75" s="177"/>
      <c r="AD75" s="177"/>
      <c r="AE75" s="177"/>
      <c r="AF75" s="177"/>
      <c r="AG75" s="177"/>
      <c r="AH75" s="177"/>
      <c r="AI75" s="177"/>
      <c r="AJ75" s="177"/>
      <c r="AK75" s="177"/>
      <c r="AL75" s="177"/>
      <c r="AM75" s="177"/>
      <c r="AN75" s="177"/>
      <c r="AO75" s="177"/>
      <c r="AP75" s="177"/>
      <c r="AQ75" s="177"/>
      <c r="AR75" s="177"/>
      <c r="AS75" s="177"/>
      <c r="AT75" s="177"/>
      <c r="AU75" s="71">
        <f t="shared" si="42"/>
        <v>439.15</v>
      </c>
      <c r="AV75" s="76">
        <f t="shared" si="43"/>
        <v>0</v>
      </c>
      <c r="AW75" s="76">
        <f t="shared" si="44"/>
        <v>0</v>
      </c>
      <c r="AX75" s="76">
        <f t="shared" si="45"/>
        <v>0</v>
      </c>
      <c r="AY75" s="76">
        <f t="shared" si="46"/>
        <v>0</v>
      </c>
      <c r="AZ75" s="76">
        <f t="shared" si="47"/>
        <v>0</v>
      </c>
      <c r="BA75" s="71">
        <f t="shared" si="48"/>
        <v>439.15</v>
      </c>
      <c r="BB75" s="71">
        <f t="shared" si="49"/>
        <v>0</v>
      </c>
      <c r="BC75" s="77">
        <f t="shared" si="50"/>
        <v>0</v>
      </c>
      <c r="BD75" s="77">
        <f t="shared" si="51"/>
        <v>0</v>
      </c>
      <c r="BE75" s="77">
        <f t="shared" si="52"/>
        <v>0</v>
      </c>
      <c r="BF75" s="77">
        <f t="shared" si="53"/>
        <v>0</v>
      </c>
      <c r="BG75" s="77">
        <f t="shared" si="54"/>
        <v>0</v>
      </c>
      <c r="BH75" s="77">
        <f t="shared" si="55"/>
        <v>0</v>
      </c>
      <c r="BI75" s="77">
        <f t="shared" si="56"/>
        <v>0</v>
      </c>
      <c r="BJ75" s="77">
        <f t="shared" si="57"/>
        <v>0</v>
      </c>
      <c r="BK75" s="77">
        <f t="shared" si="58"/>
        <v>0</v>
      </c>
      <c r="BL75" s="77">
        <f t="shared" si="59"/>
        <v>0</v>
      </c>
      <c r="BM75" s="77">
        <f t="shared" si="60"/>
        <v>0</v>
      </c>
      <c r="BN75" s="77">
        <f t="shared" si="61"/>
        <v>0</v>
      </c>
      <c r="BO75" s="77">
        <f t="shared" si="62"/>
        <v>0</v>
      </c>
      <c r="BP75" s="77">
        <f t="shared" si="63"/>
        <v>0</v>
      </c>
      <c r="BQ75" s="77">
        <f t="shared" si="64"/>
        <v>0</v>
      </c>
      <c r="BR75" s="77">
        <f t="shared" si="65"/>
        <v>0</v>
      </c>
      <c r="BS75" s="77">
        <f t="shared" si="66"/>
        <v>0</v>
      </c>
      <c r="BT75" s="77">
        <f t="shared" si="67"/>
        <v>0</v>
      </c>
      <c r="BU75" s="77">
        <f t="shared" si="68"/>
        <v>0</v>
      </c>
      <c r="BV75" s="77">
        <f t="shared" si="69"/>
        <v>0</v>
      </c>
      <c r="BW75" s="177"/>
      <c r="BX75" s="12" t="str">
        <f t="shared" si="70"/>
        <v/>
      </c>
      <c r="BY75" s="95">
        <f t="shared" si="71"/>
        <v>0</v>
      </c>
      <c r="BZ75" s="177">
        <f t="shared" si="72"/>
        <v>0</v>
      </c>
      <c r="CA75" s="177">
        <f t="shared" si="73"/>
        <v>0</v>
      </c>
      <c r="CB75" s="177">
        <f t="shared" si="74"/>
        <v>0</v>
      </c>
      <c r="CC75" s="177">
        <f t="shared" si="75"/>
        <v>0</v>
      </c>
      <c r="CD75" s="177">
        <f t="shared" si="76"/>
        <v>0</v>
      </c>
      <c r="CE75" s="177">
        <f t="shared" si="77"/>
        <v>0</v>
      </c>
      <c r="CF75" s="177">
        <f t="shared" si="78"/>
        <v>0</v>
      </c>
      <c r="CG75" s="9"/>
    </row>
    <row r="76" spans="1:85" ht="43.5">
      <c r="A76" s="185" t="s">
        <v>299</v>
      </c>
      <c r="B76" s="206" t="s">
        <v>300</v>
      </c>
      <c r="C76" s="202" t="s">
        <v>301</v>
      </c>
      <c r="D76" s="207" t="s">
        <v>65</v>
      </c>
      <c r="E76" s="74">
        <v>389.23</v>
      </c>
      <c r="F76" s="189">
        <v>18.920000000000002</v>
      </c>
      <c r="G76" s="68">
        <f t="shared" si="27"/>
        <v>7364.231600000001</v>
      </c>
      <c r="H76" s="69"/>
      <c r="I76" s="70">
        <f t="shared" si="28"/>
        <v>0</v>
      </c>
      <c r="J76" s="69"/>
      <c r="K76" s="70">
        <f t="shared" si="29"/>
        <v>0</v>
      </c>
      <c r="L76" s="69"/>
      <c r="M76" s="70">
        <f t="shared" si="30"/>
        <v>0</v>
      </c>
      <c r="N76" s="69"/>
      <c r="O76" s="70">
        <f t="shared" si="31"/>
        <v>0</v>
      </c>
      <c r="P76" s="69"/>
      <c r="Q76" s="70">
        <f t="shared" si="32"/>
        <v>0</v>
      </c>
      <c r="R76" s="71">
        <f t="shared" si="33"/>
        <v>389.23</v>
      </c>
      <c r="S76" s="70">
        <f t="shared" si="34"/>
        <v>7364.231600000001</v>
      </c>
      <c r="T76" s="72">
        <f t="shared" si="35"/>
        <v>0</v>
      </c>
      <c r="U76" s="73">
        <f t="shared" si="36"/>
        <v>0</v>
      </c>
      <c r="V76" s="73">
        <f t="shared" si="37"/>
        <v>0</v>
      </c>
      <c r="W76" s="73">
        <f t="shared" si="38"/>
        <v>0</v>
      </c>
      <c r="X76" s="73">
        <f t="shared" si="39"/>
        <v>0</v>
      </c>
      <c r="Y76" s="73">
        <f t="shared" si="40"/>
        <v>0</v>
      </c>
      <c r="Z76" s="73">
        <f t="shared" si="41"/>
        <v>0</v>
      </c>
      <c r="AA76" s="74"/>
      <c r="AB76" s="177"/>
      <c r="AC76" s="177"/>
      <c r="AD76" s="177"/>
      <c r="AE76" s="177"/>
      <c r="AF76" s="177"/>
      <c r="AG76" s="177"/>
      <c r="AH76" s="177"/>
      <c r="AI76" s="177"/>
      <c r="AJ76" s="177"/>
      <c r="AK76" s="177"/>
      <c r="AL76" s="177"/>
      <c r="AM76" s="177"/>
      <c r="AN76" s="177"/>
      <c r="AO76" s="177"/>
      <c r="AP76" s="177"/>
      <c r="AQ76" s="177"/>
      <c r="AR76" s="177"/>
      <c r="AS76" s="177"/>
      <c r="AT76" s="177"/>
      <c r="AU76" s="71">
        <f t="shared" si="42"/>
        <v>389.23</v>
      </c>
      <c r="AV76" s="76">
        <f t="shared" si="43"/>
        <v>0</v>
      </c>
      <c r="AW76" s="76">
        <f t="shared" si="44"/>
        <v>0</v>
      </c>
      <c r="AX76" s="76">
        <f t="shared" si="45"/>
        <v>0</v>
      </c>
      <c r="AY76" s="76">
        <f t="shared" si="46"/>
        <v>0</v>
      </c>
      <c r="AZ76" s="76">
        <f t="shared" si="47"/>
        <v>0</v>
      </c>
      <c r="BA76" s="71">
        <f t="shared" si="48"/>
        <v>389.23</v>
      </c>
      <c r="BB76" s="71">
        <f t="shared" si="49"/>
        <v>0</v>
      </c>
      <c r="BC76" s="77">
        <f t="shared" si="50"/>
        <v>0</v>
      </c>
      <c r="BD76" s="77">
        <f t="shared" si="51"/>
        <v>0</v>
      </c>
      <c r="BE76" s="77">
        <f t="shared" si="52"/>
        <v>0</v>
      </c>
      <c r="BF76" s="77">
        <f t="shared" si="53"/>
        <v>0</v>
      </c>
      <c r="BG76" s="77">
        <f t="shared" si="54"/>
        <v>0</v>
      </c>
      <c r="BH76" s="77">
        <f t="shared" si="55"/>
        <v>0</v>
      </c>
      <c r="BI76" s="77">
        <f t="shared" si="56"/>
        <v>0</v>
      </c>
      <c r="BJ76" s="77">
        <f t="shared" si="57"/>
        <v>0</v>
      </c>
      <c r="BK76" s="77">
        <f t="shared" si="58"/>
        <v>0</v>
      </c>
      <c r="BL76" s="77">
        <f t="shared" si="59"/>
        <v>0</v>
      </c>
      <c r="BM76" s="77">
        <f t="shared" si="60"/>
        <v>0</v>
      </c>
      <c r="BN76" s="77">
        <f t="shared" si="61"/>
        <v>0</v>
      </c>
      <c r="BO76" s="77">
        <f t="shared" si="62"/>
        <v>0</v>
      </c>
      <c r="BP76" s="77">
        <f t="shared" si="63"/>
        <v>0</v>
      </c>
      <c r="BQ76" s="77">
        <f t="shared" si="64"/>
        <v>0</v>
      </c>
      <c r="BR76" s="77">
        <f t="shared" si="65"/>
        <v>0</v>
      </c>
      <c r="BS76" s="77">
        <f t="shared" si="66"/>
        <v>0</v>
      </c>
      <c r="BT76" s="77">
        <f t="shared" si="67"/>
        <v>0</v>
      </c>
      <c r="BU76" s="77">
        <f t="shared" si="68"/>
        <v>0</v>
      </c>
      <c r="BV76" s="77">
        <f t="shared" si="69"/>
        <v>0</v>
      </c>
      <c r="BW76" s="177"/>
      <c r="BX76" s="12" t="str">
        <f t="shared" si="70"/>
        <v/>
      </c>
      <c r="BY76" s="95">
        <f t="shared" si="71"/>
        <v>0</v>
      </c>
      <c r="BZ76" s="177">
        <f t="shared" si="72"/>
        <v>0</v>
      </c>
      <c r="CA76" s="177">
        <f t="shared" si="73"/>
        <v>0</v>
      </c>
      <c r="CB76" s="177">
        <f t="shared" si="74"/>
        <v>0</v>
      </c>
      <c r="CC76" s="177">
        <f t="shared" si="75"/>
        <v>0</v>
      </c>
      <c r="CD76" s="177">
        <f t="shared" si="76"/>
        <v>0</v>
      </c>
      <c r="CE76" s="177">
        <f t="shared" si="77"/>
        <v>0</v>
      </c>
      <c r="CF76" s="177">
        <f t="shared" si="78"/>
        <v>0</v>
      </c>
      <c r="CG76" s="9"/>
    </row>
    <row r="77" spans="1:85" ht="30">
      <c r="A77" s="185" t="s">
        <v>302</v>
      </c>
      <c r="B77" s="206"/>
      <c r="C77" s="202" t="s">
        <v>303</v>
      </c>
      <c r="D77" s="207" t="s">
        <v>65</v>
      </c>
      <c r="E77" s="74">
        <v>146.82</v>
      </c>
      <c r="F77" s="189">
        <f>44.08+8</f>
        <v>52.08</v>
      </c>
      <c r="G77" s="68">
        <f t="shared" si="27"/>
        <v>7646.3855999999996</v>
      </c>
      <c r="H77" s="69"/>
      <c r="I77" s="70">
        <f t="shared" si="28"/>
        <v>0</v>
      </c>
      <c r="J77" s="69"/>
      <c r="K77" s="70">
        <f t="shared" si="29"/>
        <v>0</v>
      </c>
      <c r="L77" s="69"/>
      <c r="M77" s="70">
        <f t="shared" si="30"/>
        <v>0</v>
      </c>
      <c r="N77" s="69"/>
      <c r="O77" s="70">
        <f t="shared" si="31"/>
        <v>0</v>
      </c>
      <c r="P77" s="69"/>
      <c r="Q77" s="70">
        <f t="shared" si="32"/>
        <v>0</v>
      </c>
      <c r="R77" s="71">
        <f t="shared" si="33"/>
        <v>146.82</v>
      </c>
      <c r="S77" s="70">
        <f t="shared" si="34"/>
        <v>7646.3855999999996</v>
      </c>
      <c r="T77" s="72">
        <f t="shared" si="35"/>
        <v>0</v>
      </c>
      <c r="U77" s="73">
        <f t="shared" si="36"/>
        <v>0</v>
      </c>
      <c r="V77" s="73">
        <f t="shared" si="37"/>
        <v>0</v>
      </c>
      <c r="W77" s="73">
        <f t="shared" si="38"/>
        <v>0</v>
      </c>
      <c r="X77" s="73">
        <f t="shared" si="39"/>
        <v>0</v>
      </c>
      <c r="Y77" s="73">
        <f t="shared" si="40"/>
        <v>0</v>
      </c>
      <c r="Z77" s="73">
        <f t="shared" si="41"/>
        <v>0</v>
      </c>
      <c r="AA77" s="74"/>
      <c r="AB77" s="177"/>
      <c r="AC77" s="177"/>
      <c r="AD77" s="177"/>
      <c r="AE77" s="177"/>
      <c r="AF77" s="177"/>
      <c r="AG77" s="177"/>
      <c r="AH77" s="177"/>
      <c r="AI77" s="177"/>
      <c r="AJ77" s="177"/>
      <c r="AK77" s="177"/>
      <c r="AL77" s="177"/>
      <c r="AM77" s="177"/>
      <c r="AN77" s="177"/>
      <c r="AO77" s="177"/>
      <c r="AP77" s="177"/>
      <c r="AQ77" s="177"/>
      <c r="AR77" s="177"/>
      <c r="AS77" s="177"/>
      <c r="AT77" s="177"/>
      <c r="AU77" s="71">
        <f t="shared" si="42"/>
        <v>146.82</v>
      </c>
      <c r="AV77" s="76">
        <f t="shared" si="43"/>
        <v>0</v>
      </c>
      <c r="AW77" s="76">
        <f t="shared" si="44"/>
        <v>0</v>
      </c>
      <c r="AX77" s="76">
        <f t="shared" si="45"/>
        <v>0</v>
      </c>
      <c r="AY77" s="76">
        <f t="shared" si="46"/>
        <v>0</v>
      </c>
      <c r="AZ77" s="76">
        <f t="shared" si="47"/>
        <v>0</v>
      </c>
      <c r="BA77" s="71">
        <f t="shared" si="48"/>
        <v>146.82</v>
      </c>
      <c r="BB77" s="71">
        <f t="shared" si="49"/>
        <v>0</v>
      </c>
      <c r="BC77" s="77">
        <f t="shared" si="50"/>
        <v>0</v>
      </c>
      <c r="BD77" s="77">
        <f t="shared" si="51"/>
        <v>0</v>
      </c>
      <c r="BE77" s="77">
        <f t="shared" si="52"/>
        <v>0</v>
      </c>
      <c r="BF77" s="77">
        <f t="shared" si="53"/>
        <v>0</v>
      </c>
      <c r="BG77" s="77">
        <f t="shared" si="54"/>
        <v>0</v>
      </c>
      <c r="BH77" s="77">
        <f t="shared" si="55"/>
        <v>0</v>
      </c>
      <c r="BI77" s="77">
        <f t="shared" si="56"/>
        <v>0</v>
      </c>
      <c r="BJ77" s="77">
        <f t="shared" si="57"/>
        <v>0</v>
      </c>
      <c r="BK77" s="77">
        <f t="shared" si="58"/>
        <v>0</v>
      </c>
      <c r="BL77" s="77">
        <f t="shared" si="59"/>
        <v>0</v>
      </c>
      <c r="BM77" s="77">
        <f t="shared" si="60"/>
        <v>0</v>
      </c>
      <c r="BN77" s="77">
        <f t="shared" si="61"/>
        <v>0</v>
      </c>
      <c r="BO77" s="77">
        <f t="shared" si="62"/>
        <v>0</v>
      </c>
      <c r="BP77" s="77">
        <f t="shared" si="63"/>
        <v>0</v>
      </c>
      <c r="BQ77" s="77">
        <f t="shared" si="64"/>
        <v>0</v>
      </c>
      <c r="BR77" s="77">
        <f t="shared" si="65"/>
        <v>0</v>
      </c>
      <c r="BS77" s="77">
        <f t="shared" si="66"/>
        <v>0</v>
      </c>
      <c r="BT77" s="77">
        <f t="shared" si="67"/>
        <v>0</v>
      </c>
      <c r="BU77" s="77">
        <f t="shared" si="68"/>
        <v>0</v>
      </c>
      <c r="BV77" s="77">
        <f t="shared" si="69"/>
        <v>0</v>
      </c>
      <c r="BW77" s="177"/>
      <c r="BX77" s="12" t="str">
        <f t="shared" si="70"/>
        <v/>
      </c>
      <c r="BY77" s="95">
        <f t="shared" si="71"/>
        <v>0</v>
      </c>
      <c r="BZ77" s="177">
        <f t="shared" si="72"/>
        <v>0</v>
      </c>
      <c r="CA77" s="177">
        <f t="shared" si="73"/>
        <v>0</v>
      </c>
      <c r="CB77" s="177">
        <f t="shared" si="74"/>
        <v>0</v>
      </c>
      <c r="CC77" s="177">
        <f t="shared" si="75"/>
        <v>0</v>
      </c>
      <c r="CD77" s="177">
        <f t="shared" si="76"/>
        <v>0</v>
      </c>
      <c r="CE77" s="177">
        <f t="shared" si="77"/>
        <v>0</v>
      </c>
      <c r="CF77" s="177">
        <f t="shared" si="78"/>
        <v>0</v>
      </c>
      <c r="CG77" s="9"/>
    </row>
    <row r="78" spans="1:85" ht="28.5">
      <c r="A78" s="190" t="s">
        <v>304</v>
      </c>
      <c r="B78" s="206" t="s">
        <v>305</v>
      </c>
      <c r="C78" s="187" t="s">
        <v>306</v>
      </c>
      <c r="D78" s="207" t="s">
        <v>73</v>
      </c>
      <c r="E78" s="74">
        <v>32</v>
      </c>
      <c r="F78" s="189">
        <v>100.09</v>
      </c>
      <c r="G78" s="68">
        <f t="shared" si="27"/>
        <v>3202.88</v>
      </c>
      <c r="H78" s="69"/>
      <c r="I78" s="70">
        <f t="shared" si="28"/>
        <v>0</v>
      </c>
      <c r="J78" s="69"/>
      <c r="K78" s="70">
        <f t="shared" si="29"/>
        <v>0</v>
      </c>
      <c r="L78" s="69"/>
      <c r="M78" s="70">
        <f t="shared" si="30"/>
        <v>0</v>
      </c>
      <c r="N78" s="69"/>
      <c r="O78" s="70">
        <f t="shared" si="31"/>
        <v>0</v>
      </c>
      <c r="P78" s="69"/>
      <c r="Q78" s="70">
        <f t="shared" si="32"/>
        <v>0</v>
      </c>
      <c r="R78" s="71">
        <f t="shared" si="33"/>
        <v>32</v>
      </c>
      <c r="S78" s="70">
        <f t="shared" si="34"/>
        <v>3202.88</v>
      </c>
      <c r="T78" s="72">
        <f t="shared" si="35"/>
        <v>0</v>
      </c>
      <c r="U78" s="73">
        <f t="shared" si="36"/>
        <v>0</v>
      </c>
      <c r="V78" s="73">
        <f t="shared" si="37"/>
        <v>0</v>
      </c>
      <c r="W78" s="73">
        <f t="shared" si="38"/>
        <v>0</v>
      </c>
      <c r="X78" s="73">
        <f t="shared" si="39"/>
        <v>0</v>
      </c>
      <c r="Y78" s="73">
        <f t="shared" si="40"/>
        <v>0</v>
      </c>
      <c r="Z78" s="73">
        <f t="shared" si="41"/>
        <v>0</v>
      </c>
      <c r="AA78" s="74"/>
      <c r="AB78" s="177"/>
      <c r="AC78" s="177"/>
      <c r="AD78" s="177"/>
      <c r="AE78" s="177"/>
      <c r="AF78" s="177"/>
      <c r="AG78" s="177"/>
      <c r="AH78" s="177"/>
      <c r="AI78" s="177"/>
      <c r="AJ78" s="177"/>
      <c r="AK78" s="177"/>
      <c r="AL78" s="177"/>
      <c r="AM78" s="177"/>
      <c r="AN78" s="177"/>
      <c r="AO78" s="177"/>
      <c r="AP78" s="177"/>
      <c r="AQ78" s="177"/>
      <c r="AR78" s="177"/>
      <c r="AS78" s="177"/>
      <c r="AT78" s="177"/>
      <c r="AU78" s="71">
        <f t="shared" si="42"/>
        <v>32</v>
      </c>
      <c r="AV78" s="76">
        <f t="shared" si="43"/>
        <v>0</v>
      </c>
      <c r="AW78" s="76">
        <f t="shared" si="44"/>
        <v>0</v>
      </c>
      <c r="AX78" s="76">
        <f t="shared" si="45"/>
        <v>0</v>
      </c>
      <c r="AY78" s="76">
        <f t="shared" si="46"/>
        <v>0</v>
      </c>
      <c r="AZ78" s="76">
        <f t="shared" si="47"/>
        <v>0</v>
      </c>
      <c r="BA78" s="71">
        <f t="shared" si="48"/>
        <v>32</v>
      </c>
      <c r="BB78" s="71">
        <f t="shared" si="49"/>
        <v>0</v>
      </c>
      <c r="BC78" s="77">
        <f t="shared" si="50"/>
        <v>0</v>
      </c>
      <c r="BD78" s="77">
        <f t="shared" si="51"/>
        <v>0</v>
      </c>
      <c r="BE78" s="77">
        <f t="shared" si="52"/>
        <v>0</v>
      </c>
      <c r="BF78" s="77">
        <f t="shared" si="53"/>
        <v>0</v>
      </c>
      <c r="BG78" s="77">
        <f t="shared" si="54"/>
        <v>0</v>
      </c>
      <c r="BH78" s="77">
        <f t="shared" si="55"/>
        <v>0</v>
      </c>
      <c r="BI78" s="77">
        <f t="shared" si="56"/>
        <v>0</v>
      </c>
      <c r="BJ78" s="77">
        <f t="shared" si="57"/>
        <v>0</v>
      </c>
      <c r="BK78" s="77">
        <f t="shared" si="58"/>
        <v>0</v>
      </c>
      <c r="BL78" s="77">
        <f t="shared" si="59"/>
        <v>0</v>
      </c>
      <c r="BM78" s="77">
        <f t="shared" si="60"/>
        <v>0</v>
      </c>
      <c r="BN78" s="77">
        <f t="shared" si="61"/>
        <v>0</v>
      </c>
      <c r="BO78" s="77">
        <f t="shared" si="62"/>
        <v>0</v>
      </c>
      <c r="BP78" s="77">
        <f t="shared" si="63"/>
        <v>0</v>
      </c>
      <c r="BQ78" s="77">
        <f t="shared" si="64"/>
        <v>0</v>
      </c>
      <c r="BR78" s="77">
        <f t="shared" si="65"/>
        <v>0</v>
      </c>
      <c r="BS78" s="77">
        <f t="shared" si="66"/>
        <v>0</v>
      </c>
      <c r="BT78" s="77">
        <f t="shared" si="67"/>
        <v>0</v>
      </c>
      <c r="BU78" s="77">
        <f t="shared" si="68"/>
        <v>0</v>
      </c>
      <c r="BV78" s="77">
        <f t="shared" si="69"/>
        <v>0</v>
      </c>
      <c r="BW78" s="177"/>
      <c r="BX78" s="12" t="str">
        <f t="shared" si="70"/>
        <v/>
      </c>
      <c r="BY78" s="95">
        <f t="shared" si="71"/>
        <v>0</v>
      </c>
      <c r="BZ78" s="177">
        <f t="shared" si="72"/>
        <v>0</v>
      </c>
      <c r="CA78" s="177">
        <f t="shared" si="73"/>
        <v>0</v>
      </c>
      <c r="CB78" s="177">
        <f t="shared" si="74"/>
        <v>0</v>
      </c>
      <c r="CC78" s="177">
        <f t="shared" si="75"/>
        <v>0</v>
      </c>
      <c r="CD78" s="177">
        <f t="shared" si="76"/>
        <v>0</v>
      </c>
      <c r="CE78" s="177">
        <f t="shared" si="77"/>
        <v>0</v>
      </c>
      <c r="CF78" s="177">
        <f t="shared" si="78"/>
        <v>0</v>
      </c>
      <c r="CG78" s="9"/>
    </row>
    <row r="79" spans="1:85">
      <c r="A79" s="185" t="s">
        <v>307</v>
      </c>
      <c r="B79" s="206" t="s">
        <v>308</v>
      </c>
      <c r="C79" s="187" t="s">
        <v>309</v>
      </c>
      <c r="D79" s="207" t="s">
        <v>73</v>
      </c>
      <c r="E79" s="74">
        <f>(12.5+12.5+3.6+1.6+0.7+1.2+0.7+2+3.9+3.5)</f>
        <v>42.2</v>
      </c>
      <c r="F79" s="189">
        <v>17.7</v>
      </c>
      <c r="G79" s="68">
        <f t="shared" si="27"/>
        <v>746.94</v>
      </c>
      <c r="H79" s="69"/>
      <c r="I79" s="70">
        <f t="shared" si="28"/>
        <v>0</v>
      </c>
      <c r="J79" s="69"/>
      <c r="K79" s="70">
        <f t="shared" si="29"/>
        <v>0</v>
      </c>
      <c r="L79" s="69"/>
      <c r="M79" s="70">
        <f t="shared" si="30"/>
        <v>0</v>
      </c>
      <c r="N79" s="69"/>
      <c r="O79" s="70">
        <f t="shared" si="31"/>
        <v>0</v>
      </c>
      <c r="P79" s="69"/>
      <c r="Q79" s="70">
        <f t="shared" si="32"/>
        <v>0</v>
      </c>
      <c r="R79" s="71">
        <f t="shared" si="33"/>
        <v>42.2</v>
      </c>
      <c r="S79" s="70">
        <f t="shared" si="34"/>
        <v>746.94</v>
      </c>
      <c r="T79" s="72">
        <f t="shared" si="35"/>
        <v>0</v>
      </c>
      <c r="U79" s="73">
        <f t="shared" si="36"/>
        <v>0</v>
      </c>
      <c r="V79" s="73">
        <f t="shared" si="37"/>
        <v>0</v>
      </c>
      <c r="W79" s="73">
        <f t="shared" si="38"/>
        <v>0</v>
      </c>
      <c r="X79" s="73">
        <f t="shared" si="39"/>
        <v>0</v>
      </c>
      <c r="Y79" s="73">
        <f t="shared" si="40"/>
        <v>0</v>
      </c>
      <c r="Z79" s="73">
        <f t="shared" si="41"/>
        <v>0</v>
      </c>
      <c r="AA79" s="74"/>
      <c r="AB79" s="177"/>
      <c r="AC79" s="177"/>
      <c r="AD79" s="177"/>
      <c r="AE79" s="177"/>
      <c r="AF79" s="177"/>
      <c r="AG79" s="177"/>
      <c r="AH79" s="177"/>
      <c r="AI79" s="177"/>
      <c r="AJ79" s="177"/>
      <c r="AK79" s="177"/>
      <c r="AL79" s="177"/>
      <c r="AM79" s="177"/>
      <c r="AN79" s="177"/>
      <c r="AO79" s="177"/>
      <c r="AP79" s="177"/>
      <c r="AQ79" s="177"/>
      <c r="AR79" s="177"/>
      <c r="AS79" s="177"/>
      <c r="AT79" s="177"/>
      <c r="AU79" s="71">
        <f t="shared" si="42"/>
        <v>42.2</v>
      </c>
      <c r="AV79" s="76">
        <f t="shared" si="43"/>
        <v>0</v>
      </c>
      <c r="AW79" s="76">
        <f t="shared" si="44"/>
        <v>0</v>
      </c>
      <c r="AX79" s="76">
        <f t="shared" si="45"/>
        <v>0</v>
      </c>
      <c r="AY79" s="76">
        <f t="shared" si="46"/>
        <v>0</v>
      </c>
      <c r="AZ79" s="76">
        <f t="shared" si="47"/>
        <v>0</v>
      </c>
      <c r="BA79" s="71">
        <f t="shared" si="48"/>
        <v>42.2</v>
      </c>
      <c r="BB79" s="71">
        <f t="shared" si="49"/>
        <v>0</v>
      </c>
      <c r="BC79" s="77">
        <f t="shared" si="50"/>
        <v>0</v>
      </c>
      <c r="BD79" s="77">
        <f t="shared" si="51"/>
        <v>0</v>
      </c>
      <c r="BE79" s="77">
        <f t="shared" si="52"/>
        <v>0</v>
      </c>
      <c r="BF79" s="77">
        <f t="shared" si="53"/>
        <v>0</v>
      </c>
      <c r="BG79" s="77">
        <f t="shared" si="54"/>
        <v>0</v>
      </c>
      <c r="BH79" s="77">
        <f t="shared" si="55"/>
        <v>0</v>
      </c>
      <c r="BI79" s="77">
        <f t="shared" si="56"/>
        <v>0</v>
      </c>
      <c r="BJ79" s="77">
        <f t="shared" si="57"/>
        <v>0</v>
      </c>
      <c r="BK79" s="77">
        <f t="shared" si="58"/>
        <v>0</v>
      </c>
      <c r="BL79" s="77">
        <f t="shared" si="59"/>
        <v>0</v>
      </c>
      <c r="BM79" s="77">
        <f t="shared" si="60"/>
        <v>0</v>
      </c>
      <c r="BN79" s="77">
        <f t="shared" si="61"/>
        <v>0</v>
      </c>
      <c r="BO79" s="77">
        <f t="shared" si="62"/>
        <v>0</v>
      </c>
      <c r="BP79" s="77">
        <f t="shared" si="63"/>
        <v>0</v>
      </c>
      <c r="BQ79" s="77">
        <f t="shared" si="64"/>
        <v>0</v>
      </c>
      <c r="BR79" s="77">
        <f t="shared" si="65"/>
        <v>0</v>
      </c>
      <c r="BS79" s="77">
        <f t="shared" si="66"/>
        <v>0</v>
      </c>
      <c r="BT79" s="77">
        <f t="shared" si="67"/>
        <v>0</v>
      </c>
      <c r="BU79" s="77">
        <f t="shared" si="68"/>
        <v>0</v>
      </c>
      <c r="BV79" s="77">
        <f t="shared" si="69"/>
        <v>0</v>
      </c>
      <c r="BW79" s="177"/>
      <c r="BX79" s="12" t="str">
        <f t="shared" si="70"/>
        <v/>
      </c>
      <c r="BY79" s="95">
        <f t="shared" si="71"/>
        <v>0</v>
      </c>
      <c r="BZ79" s="177">
        <f t="shared" si="72"/>
        <v>0</v>
      </c>
      <c r="CA79" s="177">
        <f t="shared" si="73"/>
        <v>0</v>
      </c>
      <c r="CB79" s="177">
        <f t="shared" si="74"/>
        <v>0</v>
      </c>
      <c r="CC79" s="177">
        <f t="shared" si="75"/>
        <v>0</v>
      </c>
      <c r="CD79" s="177">
        <f t="shared" si="76"/>
        <v>0</v>
      </c>
      <c r="CE79" s="177">
        <f t="shared" si="77"/>
        <v>0</v>
      </c>
      <c r="CF79" s="177">
        <f t="shared" si="78"/>
        <v>0</v>
      </c>
      <c r="CG79" s="9"/>
    </row>
    <row r="80" spans="1:85" ht="29.25">
      <c r="A80" s="185" t="s">
        <v>310</v>
      </c>
      <c r="B80" s="206" t="s">
        <v>311</v>
      </c>
      <c r="C80" s="192" t="s">
        <v>312</v>
      </c>
      <c r="D80" s="207" t="s">
        <v>65</v>
      </c>
      <c r="E80" s="74">
        <v>466.55</v>
      </c>
      <c r="F80" s="189">
        <v>26.58</v>
      </c>
      <c r="G80" s="68">
        <f t="shared" si="27"/>
        <v>12400.898999999999</v>
      </c>
      <c r="H80" s="69"/>
      <c r="I80" s="70">
        <f t="shared" si="28"/>
        <v>0</v>
      </c>
      <c r="J80" s="69"/>
      <c r="K80" s="70">
        <f t="shared" si="29"/>
        <v>0</v>
      </c>
      <c r="L80" s="69"/>
      <c r="M80" s="70">
        <f t="shared" si="30"/>
        <v>0</v>
      </c>
      <c r="N80" s="69"/>
      <c r="O80" s="70">
        <f t="shared" si="31"/>
        <v>0</v>
      </c>
      <c r="P80" s="69"/>
      <c r="Q80" s="70">
        <f t="shared" si="32"/>
        <v>0</v>
      </c>
      <c r="R80" s="71">
        <f t="shared" si="33"/>
        <v>466.55</v>
      </c>
      <c r="S80" s="70">
        <f t="shared" si="34"/>
        <v>12400.898999999999</v>
      </c>
      <c r="T80" s="72">
        <f t="shared" si="35"/>
        <v>0</v>
      </c>
      <c r="U80" s="73">
        <f t="shared" si="36"/>
        <v>0</v>
      </c>
      <c r="V80" s="73">
        <f t="shared" si="37"/>
        <v>0</v>
      </c>
      <c r="W80" s="73">
        <f t="shared" si="38"/>
        <v>0</v>
      </c>
      <c r="X80" s="73">
        <f t="shared" si="39"/>
        <v>0</v>
      </c>
      <c r="Y80" s="73">
        <f t="shared" si="40"/>
        <v>0</v>
      </c>
      <c r="Z80" s="73">
        <f t="shared" si="41"/>
        <v>0</v>
      </c>
      <c r="AA80" s="74"/>
      <c r="AB80" s="177"/>
      <c r="AC80" s="177"/>
      <c r="AD80" s="177"/>
      <c r="AE80" s="177"/>
      <c r="AF80" s="177"/>
      <c r="AG80" s="177"/>
      <c r="AH80" s="177"/>
      <c r="AI80" s="177"/>
      <c r="AJ80" s="177"/>
      <c r="AK80" s="177"/>
      <c r="AL80" s="177"/>
      <c r="AM80" s="177"/>
      <c r="AN80" s="177"/>
      <c r="AO80" s="177"/>
      <c r="AP80" s="177"/>
      <c r="AQ80" s="177"/>
      <c r="AR80" s="177"/>
      <c r="AS80" s="177"/>
      <c r="AT80" s="177"/>
      <c r="AU80" s="71">
        <f t="shared" si="42"/>
        <v>466.55</v>
      </c>
      <c r="AV80" s="76">
        <f t="shared" si="43"/>
        <v>0</v>
      </c>
      <c r="AW80" s="76">
        <f t="shared" si="44"/>
        <v>0</v>
      </c>
      <c r="AX80" s="76">
        <f t="shared" si="45"/>
        <v>0</v>
      </c>
      <c r="AY80" s="76">
        <f t="shared" si="46"/>
        <v>0</v>
      </c>
      <c r="AZ80" s="76">
        <f t="shared" si="47"/>
        <v>0</v>
      </c>
      <c r="BA80" s="71">
        <f t="shared" si="48"/>
        <v>466.55</v>
      </c>
      <c r="BB80" s="71">
        <f t="shared" si="49"/>
        <v>0</v>
      </c>
      <c r="BC80" s="77">
        <f t="shared" si="50"/>
        <v>0</v>
      </c>
      <c r="BD80" s="77">
        <f t="shared" si="51"/>
        <v>0</v>
      </c>
      <c r="BE80" s="77">
        <f t="shared" si="52"/>
        <v>0</v>
      </c>
      <c r="BF80" s="77">
        <f t="shared" si="53"/>
        <v>0</v>
      </c>
      <c r="BG80" s="77">
        <f t="shared" si="54"/>
        <v>0</v>
      </c>
      <c r="BH80" s="77">
        <f t="shared" si="55"/>
        <v>0</v>
      </c>
      <c r="BI80" s="77">
        <f t="shared" si="56"/>
        <v>0</v>
      </c>
      <c r="BJ80" s="77">
        <f t="shared" si="57"/>
        <v>0</v>
      </c>
      <c r="BK80" s="77">
        <f t="shared" si="58"/>
        <v>0</v>
      </c>
      <c r="BL80" s="77">
        <f t="shared" si="59"/>
        <v>0</v>
      </c>
      <c r="BM80" s="77">
        <f t="shared" si="60"/>
        <v>0</v>
      </c>
      <c r="BN80" s="77">
        <f t="shared" si="61"/>
        <v>0</v>
      </c>
      <c r="BO80" s="77">
        <f t="shared" si="62"/>
        <v>0</v>
      </c>
      <c r="BP80" s="77">
        <f t="shared" si="63"/>
        <v>0</v>
      </c>
      <c r="BQ80" s="77">
        <f t="shared" si="64"/>
        <v>0</v>
      </c>
      <c r="BR80" s="77">
        <f t="shared" si="65"/>
        <v>0</v>
      </c>
      <c r="BS80" s="77">
        <f t="shared" si="66"/>
        <v>0</v>
      </c>
      <c r="BT80" s="77">
        <f t="shared" si="67"/>
        <v>0</v>
      </c>
      <c r="BU80" s="77">
        <f t="shared" si="68"/>
        <v>0</v>
      </c>
      <c r="BV80" s="77">
        <f t="shared" si="69"/>
        <v>0</v>
      </c>
      <c r="BW80" s="177"/>
      <c r="BX80" s="12" t="str">
        <f t="shared" si="70"/>
        <v/>
      </c>
      <c r="BY80" s="95">
        <f t="shared" si="71"/>
        <v>0</v>
      </c>
      <c r="BZ80" s="177">
        <f t="shared" si="72"/>
        <v>0</v>
      </c>
      <c r="CA80" s="177">
        <f t="shared" si="73"/>
        <v>0</v>
      </c>
      <c r="CB80" s="177">
        <f t="shared" si="74"/>
        <v>0</v>
      </c>
      <c r="CC80" s="177">
        <f t="shared" si="75"/>
        <v>0</v>
      </c>
      <c r="CD80" s="177">
        <f t="shared" si="76"/>
        <v>0</v>
      </c>
      <c r="CE80" s="177">
        <f t="shared" si="77"/>
        <v>0</v>
      </c>
      <c r="CF80" s="177">
        <f t="shared" si="78"/>
        <v>0</v>
      </c>
      <c r="CG80" s="9"/>
    </row>
    <row r="81" spans="1:85">
      <c r="A81" s="58"/>
      <c r="B81" s="59" t="s">
        <v>76</v>
      </c>
      <c r="C81" s="60" t="s">
        <v>78</v>
      </c>
      <c r="D81" s="61"/>
      <c r="E81" s="61"/>
      <c r="F81" s="61"/>
      <c r="G81" s="62">
        <f>SUM(G82:G83)</f>
        <v>28167.517800000001</v>
      </c>
      <c r="H81" s="63"/>
      <c r="I81" s="64">
        <f t="shared" ref="I81:I144" si="84">H81*$F81</f>
        <v>0</v>
      </c>
      <c r="J81" s="63"/>
      <c r="K81" s="64">
        <f t="shared" ref="K81:K144" si="85">J81*$F81</f>
        <v>0</v>
      </c>
      <c r="L81" s="63"/>
      <c r="M81" s="64">
        <f t="shared" ref="M81:M144" si="86">L81*$F81</f>
        <v>0</v>
      </c>
      <c r="N81" s="63"/>
      <c r="O81" s="64">
        <f t="shared" ref="O81:O144" si="87">N81*$F81</f>
        <v>0</v>
      </c>
      <c r="P81" s="63"/>
      <c r="Q81" s="64">
        <f t="shared" ref="Q81:Q144" si="88">P81*$F81</f>
        <v>0</v>
      </c>
      <c r="R81" s="176">
        <f t="shared" ref="R81:R144" si="89">SUM(H81+J81+L81+N81+P81)+E81</f>
        <v>0</v>
      </c>
      <c r="S81" s="62">
        <f>SUM(S82:S83)</f>
        <v>28167.517800000001</v>
      </c>
      <c r="T81" s="62"/>
      <c r="U81" s="62"/>
      <c r="V81" s="62"/>
      <c r="W81" s="62"/>
      <c r="X81" s="62"/>
      <c r="Y81" s="62"/>
      <c r="Z81" s="165">
        <f>IF(C81&lt;&gt;"",SUM(BC81:BV81)/S81,"")</f>
        <v>0</v>
      </c>
      <c r="AA81" s="63"/>
      <c r="AB81" s="63"/>
      <c r="AC81" s="63"/>
      <c r="AD81" s="63"/>
      <c r="AE81" s="63"/>
      <c r="AF81" s="63"/>
      <c r="AG81" s="63"/>
      <c r="AH81" s="63"/>
      <c r="AI81" s="63"/>
      <c r="AJ81" s="63"/>
      <c r="AK81" s="63"/>
      <c r="AL81" s="63"/>
      <c r="AM81" s="63"/>
      <c r="AN81" s="63"/>
      <c r="AO81" s="63"/>
      <c r="AP81" s="63"/>
      <c r="AQ81" s="63"/>
      <c r="AR81" s="63"/>
      <c r="AS81" s="63"/>
      <c r="AT81" s="63"/>
      <c r="AU81" s="67" t="str">
        <f t="shared" ref="AU81:AU144" si="90">IF(E81&lt;&gt;"",IF(-E81=SUM($H81+$J81+$L81+$N81+$P81),"suprimido",E81-(SUMIF($AA$12:$AT$12,"contrato",$AA81:$AT81))),"")</f>
        <v/>
      </c>
      <c r="AV81" s="63">
        <f t="shared" ref="AV81:AV144" si="91">IF(H81&lt;&gt;"",IF(-E81=SUM($H81+$J81+$L81+$N81+$P81),"suprimido",H81-(SUMIF($AA$12:$AT$12,"1° aditivo",$AA81:$AT81))),0)</f>
        <v>0</v>
      </c>
      <c r="AW81" s="63">
        <f t="shared" ref="AW81:AW144" si="92">IF(J81&lt;&gt;"",IF(-E81=SUM($H81+$J81+$L81+$N81+$P81),"suprimido",J81-(SUMIF($AA$12:$AT$12,"2° aditivo",$AA81:$AT81))),0)</f>
        <v>0</v>
      </c>
      <c r="AX81" s="63">
        <f t="shared" ref="AX81:AX144" si="93">IF(L81&lt;&gt;"",IF(-E81=SUM($H81+$J81+$L81+$N81+$P81),"suprimido",L81-(SUMIF($AA$12:$AT$12,"3° aditivo",$AA81:$AT81))),0)</f>
        <v>0</v>
      </c>
      <c r="AY81" s="63">
        <f t="shared" ref="AY81:AY144" si="94">IF(N81&lt;&gt;"",IF(-E81=SUM($H81+$J81+$L81+$N81+$P81),"suprimido",N81-(SUMIF($AA$12:$AT$12,"4° aditivo",$AA81:$AT81))),0)</f>
        <v>0</v>
      </c>
      <c r="AZ81" s="63">
        <f t="shared" ref="AZ81:AZ144" si="95">IF(P81&lt;&gt;"",IF(-E81=SUM($H81+$J81+$L81+$N81+$P81),"suprimido",P81-(SUMIF($AA$12:$AT$12,"5° aditivo",$AA81:$AT81))),0)</f>
        <v>0</v>
      </c>
      <c r="BA81" s="67">
        <f t="shared" ref="BA81:BA144" si="96">E81+H81+J81+L81+N81+P81-BB81</f>
        <v>0</v>
      </c>
      <c r="BB81" s="67">
        <f t="shared" ref="BB81:BB144" si="97">SUM(AA81:AT81)</f>
        <v>0</v>
      </c>
      <c r="BC81" s="62">
        <f>SUM(BC82:BC83)</f>
        <v>0</v>
      </c>
      <c r="BD81" s="62">
        <f t="shared" ref="BD81:BV81" si="98">SUM(BD82:BD83)</f>
        <v>0</v>
      </c>
      <c r="BE81" s="62">
        <f t="shared" si="98"/>
        <v>0</v>
      </c>
      <c r="BF81" s="62">
        <f t="shared" si="98"/>
        <v>0</v>
      </c>
      <c r="BG81" s="62">
        <f t="shared" si="98"/>
        <v>0</v>
      </c>
      <c r="BH81" s="62">
        <f t="shared" si="98"/>
        <v>0</v>
      </c>
      <c r="BI81" s="62">
        <f t="shared" si="98"/>
        <v>0</v>
      </c>
      <c r="BJ81" s="62">
        <f t="shared" si="98"/>
        <v>0</v>
      </c>
      <c r="BK81" s="62">
        <f t="shared" si="98"/>
        <v>0</v>
      </c>
      <c r="BL81" s="62">
        <f t="shared" si="98"/>
        <v>0</v>
      </c>
      <c r="BM81" s="62">
        <f t="shared" si="98"/>
        <v>0</v>
      </c>
      <c r="BN81" s="62">
        <f t="shared" si="98"/>
        <v>0</v>
      </c>
      <c r="BO81" s="62">
        <f t="shared" si="98"/>
        <v>0</v>
      </c>
      <c r="BP81" s="62">
        <f t="shared" si="98"/>
        <v>0</v>
      </c>
      <c r="BQ81" s="62">
        <f t="shared" si="98"/>
        <v>0</v>
      </c>
      <c r="BR81" s="62">
        <f t="shared" si="98"/>
        <v>0</v>
      </c>
      <c r="BS81" s="62">
        <f t="shared" si="98"/>
        <v>0</v>
      </c>
      <c r="BT81" s="62">
        <f t="shared" si="98"/>
        <v>0</v>
      </c>
      <c r="BU81" s="62">
        <f t="shared" si="98"/>
        <v>0</v>
      </c>
      <c r="BV81" s="62">
        <f t="shared" si="98"/>
        <v>0</v>
      </c>
      <c r="BW81" s="63"/>
      <c r="BX81" t="str">
        <f t="shared" ref="BX81:BX144" si="99">IF(R81="",SUM(BC81:BE81)/S81,"")</f>
        <v/>
      </c>
      <c r="BY81" s="94">
        <f t="shared" ref="BY81:BY144" si="100">I81</f>
        <v>0</v>
      </c>
      <c r="BZ81" s="94">
        <f t="shared" ref="BZ81:BZ144" si="101">K81</f>
        <v>0</v>
      </c>
      <c r="CA81" s="94">
        <f t="shared" ref="CA81:CA144" si="102">M81</f>
        <v>0</v>
      </c>
      <c r="CB81" s="94">
        <f t="shared" ref="CB81:CB144" si="103">O81</f>
        <v>0</v>
      </c>
      <c r="CC81" s="94">
        <f t="shared" ref="CC81:CC144" si="104">Q81</f>
        <v>0</v>
      </c>
      <c r="CD81" s="94">
        <f t="shared" ref="CD81:CD144" si="105">SUMIF(BY81:CC81,"&gt;0")</f>
        <v>0</v>
      </c>
      <c r="CE81" s="94">
        <f t="shared" ref="CE81:CE144" si="106">SUMIF(BY81:CC81,"&lt;0")</f>
        <v>0</v>
      </c>
      <c r="CF81" s="94">
        <f t="shared" ref="CF81:CF144" si="107">CD81+CE81</f>
        <v>0</v>
      </c>
      <c r="CG81" s="9"/>
    </row>
    <row r="82" spans="1:85">
      <c r="A82" s="190" t="s">
        <v>313</v>
      </c>
      <c r="B82" s="186" t="s">
        <v>314</v>
      </c>
      <c r="C82" s="187" t="s">
        <v>315</v>
      </c>
      <c r="D82" s="177" t="s">
        <v>65</v>
      </c>
      <c r="E82" s="74">
        <v>54.4</v>
      </c>
      <c r="F82" s="189">
        <v>15.15</v>
      </c>
      <c r="G82" s="68">
        <f t="shared" ref="G82:G144" si="108">E82*F82</f>
        <v>824.16</v>
      </c>
      <c r="H82" s="69"/>
      <c r="I82" s="70">
        <f t="shared" si="84"/>
        <v>0</v>
      </c>
      <c r="J82" s="69"/>
      <c r="K82" s="70">
        <f t="shared" si="85"/>
        <v>0</v>
      </c>
      <c r="L82" s="69"/>
      <c r="M82" s="70">
        <f t="shared" si="86"/>
        <v>0</v>
      </c>
      <c r="N82" s="69"/>
      <c r="O82" s="70">
        <f t="shared" si="87"/>
        <v>0</v>
      </c>
      <c r="P82" s="69"/>
      <c r="Q82" s="70">
        <f t="shared" si="88"/>
        <v>0</v>
      </c>
      <c r="R82" s="71">
        <f t="shared" si="89"/>
        <v>54.4</v>
      </c>
      <c r="S82" s="70">
        <f t="shared" ref="S82:S144" si="109">R82*F82</f>
        <v>824.16</v>
      </c>
      <c r="T82" s="72">
        <f t="shared" ref="T82:T144" si="110">IF($G82=0,"",IF(-E82=SUM($H82+$J82+$L82+$N82+$P82),"suprimido",(SUMIF($AA$12:$AT$12,"contrato",$AA82:$AT82))/$E82))</f>
        <v>0</v>
      </c>
      <c r="U82" s="73">
        <f t="shared" ref="U82:U144" si="111">IF($I82=0,0,IF(-E82=SUM($H82+$J82+$L82+$N82+$P82),"suprimido",(SUMIF($AA$12:$AT$12,"1° aditivo",$AA82:$AT82))/$H82))</f>
        <v>0</v>
      </c>
      <c r="V82" s="73">
        <f t="shared" ref="V82:V144" si="112">IF($K82=0,0,IF(-E82=SUM($H82+$J82+$L82+$N82+$P82),"suprimido",(SUMIF($AA$12:$AT$12,"1° aditivo",$AA82:$AT82))/$J82))</f>
        <v>0</v>
      </c>
      <c r="W82" s="73">
        <f t="shared" ref="W82:W144" si="113">IF($M82=0,0,IF(-E82=SUM($H82+$J82+$L82+$N82+$P82),"suprimido",(SUMIF($AA$12:$AT$12,"1° aditivo",$AA82:$AT82))/$L82))</f>
        <v>0</v>
      </c>
      <c r="X82" s="73">
        <f t="shared" ref="X82:X144" si="114">IF($O82=0,0,IF(-E82=SUM($H82+$J82+$L82+$N82+$P82),"suprimido",(SUMIF($AA$12:$AT$12,"1° aditivo",$AA82:$AT82))/$N82))</f>
        <v>0</v>
      </c>
      <c r="Y82" s="73">
        <f t="shared" ref="Y82:Y144" si="115">IF($Q82=0,0,IF(-E82=SUM($H82+$J82+$L82+$N82+$P82),"suprimido",(SUMIF($AA$12:$AT$12,"1° aditivo",$AA82:$AT82))/$P82))</f>
        <v>0</v>
      </c>
      <c r="Z82" s="73">
        <f t="shared" ref="Z82:Z144" si="116">IF(F82=0,"",IF(-E82=SUM(H82+J82+L82+N82+P82),"suprimido",SUM(AA82:AT82)/(SUM(H82+J82+L82+N82+P82)+E82)))</f>
        <v>0</v>
      </c>
      <c r="AA82" s="74"/>
      <c r="AB82" s="177"/>
      <c r="AC82" s="177"/>
      <c r="AD82" s="177"/>
      <c r="AE82" s="177"/>
      <c r="AF82" s="177"/>
      <c r="AG82" s="177"/>
      <c r="AH82" s="177"/>
      <c r="AI82" s="177"/>
      <c r="AJ82" s="177"/>
      <c r="AK82" s="177"/>
      <c r="AL82" s="177"/>
      <c r="AM82" s="177"/>
      <c r="AN82" s="177"/>
      <c r="AO82" s="177"/>
      <c r="AP82" s="177"/>
      <c r="AQ82" s="177"/>
      <c r="AR82" s="177"/>
      <c r="AS82" s="177"/>
      <c r="AT82" s="177"/>
      <c r="AU82" s="71">
        <f t="shared" si="90"/>
        <v>54.4</v>
      </c>
      <c r="AV82" s="76">
        <f t="shared" si="91"/>
        <v>0</v>
      </c>
      <c r="AW82" s="76">
        <f t="shared" si="92"/>
        <v>0</v>
      </c>
      <c r="AX82" s="76">
        <f t="shared" si="93"/>
        <v>0</v>
      </c>
      <c r="AY82" s="76">
        <f t="shared" si="94"/>
        <v>0</v>
      </c>
      <c r="AZ82" s="76">
        <f t="shared" si="95"/>
        <v>0</v>
      </c>
      <c r="BA82" s="71">
        <f t="shared" si="96"/>
        <v>54.4</v>
      </c>
      <c r="BB82" s="71">
        <f t="shared" si="97"/>
        <v>0</v>
      </c>
      <c r="BC82" s="77">
        <f t="shared" ref="BC82:BC144" si="117">IF(AA82&lt;&gt;"",AA82*$F82,0)</f>
        <v>0</v>
      </c>
      <c r="BD82" s="77">
        <f t="shared" ref="BD82:BD144" si="118">IF(AB82&lt;&gt;"",AB82*$F82,0)</f>
        <v>0</v>
      </c>
      <c r="BE82" s="77">
        <f t="shared" ref="BE82:BE144" si="119">IF(AC82&lt;&gt;"",AC82*$F82,0)</f>
        <v>0</v>
      </c>
      <c r="BF82" s="77">
        <f t="shared" ref="BF82:BF144" si="120">IF(AD82&lt;&gt;"",AD82*$F82,0)</f>
        <v>0</v>
      </c>
      <c r="BG82" s="77">
        <f t="shared" ref="BG82:BG144" si="121">IF(AE82&lt;&gt;"",AE82*$F82,0)</f>
        <v>0</v>
      </c>
      <c r="BH82" s="77">
        <f t="shared" ref="BH82:BH144" si="122">IF(AF82&lt;&gt;"",AF82*$F82,0)</f>
        <v>0</v>
      </c>
      <c r="BI82" s="77">
        <f t="shared" ref="BI82:BI144" si="123">IF(AG82&lt;&gt;"",AG82*$F82,0)</f>
        <v>0</v>
      </c>
      <c r="BJ82" s="77">
        <f t="shared" ref="BJ82:BJ144" si="124">IF(AH82&lt;&gt;"",AH82*$F82,0)</f>
        <v>0</v>
      </c>
      <c r="BK82" s="77">
        <f t="shared" ref="BK82:BK144" si="125">IF(AI82&lt;&gt;"",AI82*$F82,0)</f>
        <v>0</v>
      </c>
      <c r="BL82" s="77">
        <f t="shared" ref="BL82:BL144" si="126">IF(AJ82&lt;&gt;"",AJ82*$F82,0)</f>
        <v>0</v>
      </c>
      <c r="BM82" s="77">
        <f t="shared" ref="BM82:BM144" si="127">IF(AK82&lt;&gt;"",AK82*$F82,0)</f>
        <v>0</v>
      </c>
      <c r="BN82" s="77">
        <f t="shared" ref="BN82:BN144" si="128">IF(AL82&lt;&gt;"",AL82*$F82,0)</f>
        <v>0</v>
      </c>
      <c r="BO82" s="77">
        <f t="shared" ref="BO82:BO144" si="129">IF(AM82&lt;&gt;"",AM82*$F82,0)</f>
        <v>0</v>
      </c>
      <c r="BP82" s="77">
        <f t="shared" ref="BP82:BP144" si="130">IF(AN82&lt;&gt;"",AN82*$F82,0)</f>
        <v>0</v>
      </c>
      <c r="BQ82" s="77">
        <f t="shared" ref="BQ82:BQ144" si="131">IF(AO82&lt;&gt;"",AO82*$F82,0)</f>
        <v>0</v>
      </c>
      <c r="BR82" s="77">
        <f t="shared" ref="BR82:BR144" si="132">IF(AP82&lt;&gt;"",AP82*$F82,0)</f>
        <v>0</v>
      </c>
      <c r="BS82" s="77">
        <f t="shared" ref="BS82:BS144" si="133">IF(AQ82&lt;&gt;"",AQ82*$F82,0)</f>
        <v>0</v>
      </c>
      <c r="BT82" s="77">
        <f t="shared" ref="BT82:BT144" si="134">IF(AR82&lt;&gt;"",AR82*$F82,0)</f>
        <v>0</v>
      </c>
      <c r="BU82" s="77">
        <f t="shared" ref="BU82:BU144" si="135">IF(AS82&lt;&gt;"",AS82*$F82,0)</f>
        <v>0</v>
      </c>
      <c r="BV82" s="77">
        <f t="shared" ref="BV82:BV144" si="136">IF(AT82&lt;&gt;"",AT82*$F82,0)</f>
        <v>0</v>
      </c>
      <c r="BW82" s="177"/>
      <c r="BX82" s="12" t="str">
        <f t="shared" si="99"/>
        <v/>
      </c>
      <c r="BY82" s="95">
        <f t="shared" si="100"/>
        <v>0</v>
      </c>
      <c r="BZ82" s="177">
        <f t="shared" si="101"/>
        <v>0</v>
      </c>
      <c r="CA82" s="177">
        <f t="shared" si="102"/>
        <v>0</v>
      </c>
      <c r="CB82" s="177">
        <f t="shared" si="103"/>
        <v>0</v>
      </c>
      <c r="CC82" s="177">
        <f t="shared" si="104"/>
        <v>0</v>
      </c>
      <c r="CD82" s="177">
        <f t="shared" si="105"/>
        <v>0</v>
      </c>
      <c r="CE82" s="177">
        <f t="shared" si="106"/>
        <v>0</v>
      </c>
      <c r="CF82" s="177">
        <f t="shared" si="107"/>
        <v>0</v>
      </c>
      <c r="CG82" s="9"/>
    </row>
    <row r="83" spans="1:85" ht="42.75">
      <c r="A83" s="185" t="s">
        <v>316</v>
      </c>
      <c r="B83" s="206" t="s">
        <v>317</v>
      </c>
      <c r="C83" s="208" t="s">
        <v>318</v>
      </c>
      <c r="D83" s="207" t="s">
        <v>65</v>
      </c>
      <c r="E83" s="74">
        <v>412.17</v>
      </c>
      <c r="F83" s="189">
        <v>66.34</v>
      </c>
      <c r="G83" s="68">
        <f t="shared" si="108"/>
        <v>27343.357800000002</v>
      </c>
      <c r="H83" s="69"/>
      <c r="I83" s="70">
        <f t="shared" si="84"/>
        <v>0</v>
      </c>
      <c r="J83" s="69"/>
      <c r="K83" s="70">
        <f t="shared" si="85"/>
        <v>0</v>
      </c>
      <c r="L83" s="69"/>
      <c r="M83" s="70">
        <f t="shared" si="86"/>
        <v>0</v>
      </c>
      <c r="N83" s="69"/>
      <c r="O83" s="70">
        <f t="shared" si="87"/>
        <v>0</v>
      </c>
      <c r="P83" s="69"/>
      <c r="Q83" s="70">
        <f t="shared" si="88"/>
        <v>0</v>
      </c>
      <c r="R83" s="71">
        <f t="shared" si="89"/>
        <v>412.17</v>
      </c>
      <c r="S83" s="70">
        <f t="shared" si="109"/>
        <v>27343.357800000002</v>
      </c>
      <c r="T83" s="72">
        <f t="shared" si="110"/>
        <v>0</v>
      </c>
      <c r="U83" s="73">
        <f t="shared" si="111"/>
        <v>0</v>
      </c>
      <c r="V83" s="73">
        <f t="shared" si="112"/>
        <v>0</v>
      </c>
      <c r="W83" s="73">
        <f t="shared" si="113"/>
        <v>0</v>
      </c>
      <c r="X83" s="73">
        <f t="shared" si="114"/>
        <v>0</v>
      </c>
      <c r="Y83" s="73">
        <f t="shared" si="115"/>
        <v>0</v>
      </c>
      <c r="Z83" s="73">
        <f t="shared" si="116"/>
        <v>0</v>
      </c>
      <c r="AA83" s="74"/>
      <c r="AB83" s="177"/>
      <c r="AC83" s="177"/>
      <c r="AD83" s="177"/>
      <c r="AE83" s="177"/>
      <c r="AF83" s="177"/>
      <c r="AG83" s="177"/>
      <c r="AH83" s="177"/>
      <c r="AI83" s="177"/>
      <c r="AJ83" s="177"/>
      <c r="AK83" s="177"/>
      <c r="AL83" s="177"/>
      <c r="AM83" s="177"/>
      <c r="AN83" s="177"/>
      <c r="AO83" s="177"/>
      <c r="AP83" s="177"/>
      <c r="AQ83" s="177"/>
      <c r="AR83" s="177"/>
      <c r="AS83" s="177"/>
      <c r="AT83" s="177"/>
      <c r="AU83" s="71">
        <f t="shared" si="90"/>
        <v>412.17</v>
      </c>
      <c r="AV83" s="76">
        <f t="shared" si="91"/>
        <v>0</v>
      </c>
      <c r="AW83" s="76">
        <f t="shared" si="92"/>
        <v>0</v>
      </c>
      <c r="AX83" s="76">
        <f t="shared" si="93"/>
        <v>0</v>
      </c>
      <c r="AY83" s="76">
        <f t="shared" si="94"/>
        <v>0</v>
      </c>
      <c r="AZ83" s="76">
        <f t="shared" si="95"/>
        <v>0</v>
      </c>
      <c r="BA83" s="71">
        <f t="shared" si="96"/>
        <v>412.17</v>
      </c>
      <c r="BB83" s="71">
        <f t="shared" si="97"/>
        <v>0</v>
      </c>
      <c r="BC83" s="77">
        <f t="shared" si="117"/>
        <v>0</v>
      </c>
      <c r="BD83" s="77">
        <f t="shared" si="118"/>
        <v>0</v>
      </c>
      <c r="BE83" s="77">
        <f t="shared" si="119"/>
        <v>0</v>
      </c>
      <c r="BF83" s="77">
        <f t="shared" si="120"/>
        <v>0</v>
      </c>
      <c r="BG83" s="77">
        <f t="shared" si="121"/>
        <v>0</v>
      </c>
      <c r="BH83" s="77">
        <f t="shared" si="122"/>
        <v>0</v>
      </c>
      <c r="BI83" s="77">
        <f t="shared" si="123"/>
        <v>0</v>
      </c>
      <c r="BJ83" s="77">
        <f t="shared" si="124"/>
        <v>0</v>
      </c>
      <c r="BK83" s="77">
        <f t="shared" si="125"/>
        <v>0</v>
      </c>
      <c r="BL83" s="77">
        <f t="shared" si="126"/>
        <v>0</v>
      </c>
      <c r="BM83" s="77">
        <f t="shared" si="127"/>
        <v>0</v>
      </c>
      <c r="BN83" s="77">
        <f t="shared" si="128"/>
        <v>0</v>
      </c>
      <c r="BO83" s="77">
        <f t="shared" si="129"/>
        <v>0</v>
      </c>
      <c r="BP83" s="77">
        <f t="shared" si="130"/>
        <v>0</v>
      </c>
      <c r="BQ83" s="77">
        <f t="shared" si="131"/>
        <v>0</v>
      </c>
      <c r="BR83" s="77">
        <f t="shared" si="132"/>
        <v>0</v>
      </c>
      <c r="BS83" s="77">
        <f t="shared" si="133"/>
        <v>0</v>
      </c>
      <c r="BT83" s="77">
        <f t="shared" si="134"/>
        <v>0</v>
      </c>
      <c r="BU83" s="77">
        <f t="shared" si="135"/>
        <v>0</v>
      </c>
      <c r="BV83" s="77">
        <f t="shared" si="136"/>
        <v>0</v>
      </c>
      <c r="BW83" s="177"/>
      <c r="BX83" s="12" t="str">
        <f t="shared" si="99"/>
        <v/>
      </c>
      <c r="BY83" s="95">
        <f t="shared" si="100"/>
        <v>0</v>
      </c>
      <c r="BZ83" s="177">
        <f t="shared" si="101"/>
        <v>0</v>
      </c>
      <c r="CA83" s="177">
        <f t="shared" si="102"/>
        <v>0</v>
      </c>
      <c r="CB83" s="177">
        <f t="shared" si="103"/>
        <v>0</v>
      </c>
      <c r="CC83" s="177">
        <f t="shared" si="104"/>
        <v>0</v>
      </c>
      <c r="CD83" s="177">
        <f t="shared" si="105"/>
        <v>0</v>
      </c>
      <c r="CE83" s="177">
        <f t="shared" si="106"/>
        <v>0</v>
      </c>
      <c r="CF83" s="177">
        <f t="shared" si="107"/>
        <v>0</v>
      </c>
      <c r="CG83" s="9"/>
    </row>
    <row r="84" spans="1:85">
      <c r="A84" s="58"/>
      <c r="B84" s="59" t="s">
        <v>77</v>
      </c>
      <c r="C84" s="60" t="s">
        <v>319</v>
      </c>
      <c r="D84" s="61"/>
      <c r="E84" s="61"/>
      <c r="F84" s="61"/>
      <c r="G84" s="62">
        <f>SUM(G85:G102)</f>
        <v>119033.11089999999</v>
      </c>
      <c r="H84" s="63"/>
      <c r="I84" s="64">
        <f t="shared" si="84"/>
        <v>0</v>
      </c>
      <c r="J84" s="63"/>
      <c r="K84" s="64">
        <f t="shared" si="85"/>
        <v>0</v>
      </c>
      <c r="L84" s="63"/>
      <c r="M84" s="64">
        <f t="shared" si="86"/>
        <v>0</v>
      </c>
      <c r="N84" s="63"/>
      <c r="O84" s="64">
        <f t="shared" si="87"/>
        <v>0</v>
      </c>
      <c r="P84" s="63"/>
      <c r="Q84" s="64">
        <f t="shared" si="88"/>
        <v>0</v>
      </c>
      <c r="R84" s="176">
        <f t="shared" si="89"/>
        <v>0</v>
      </c>
      <c r="S84" s="62">
        <f>SUM(S85:S102)</f>
        <v>119033.11089999999</v>
      </c>
      <c r="T84" s="62"/>
      <c r="U84" s="62"/>
      <c r="V84" s="62"/>
      <c r="W84" s="62"/>
      <c r="X84" s="62"/>
      <c r="Y84" s="62"/>
      <c r="Z84" s="165">
        <f>IF(C84&lt;&gt;"",SUM(BC84:BV84)/S84,"")</f>
        <v>0</v>
      </c>
      <c r="AA84" s="63"/>
      <c r="AB84" s="63"/>
      <c r="AC84" s="63"/>
      <c r="AD84" s="63"/>
      <c r="AE84" s="63"/>
      <c r="AF84" s="63"/>
      <c r="AG84" s="63"/>
      <c r="AH84" s="63"/>
      <c r="AI84" s="63"/>
      <c r="AJ84" s="63"/>
      <c r="AK84" s="63"/>
      <c r="AL84" s="63"/>
      <c r="AM84" s="63"/>
      <c r="AN84" s="63"/>
      <c r="AO84" s="63"/>
      <c r="AP84" s="63"/>
      <c r="AQ84" s="63"/>
      <c r="AR84" s="63"/>
      <c r="AS84" s="63"/>
      <c r="AT84" s="63"/>
      <c r="AU84" s="67" t="str">
        <f t="shared" si="90"/>
        <v/>
      </c>
      <c r="AV84" s="63">
        <f t="shared" si="91"/>
        <v>0</v>
      </c>
      <c r="AW84" s="63">
        <f t="shared" si="92"/>
        <v>0</v>
      </c>
      <c r="AX84" s="63">
        <f t="shared" si="93"/>
        <v>0</v>
      </c>
      <c r="AY84" s="63">
        <f t="shared" si="94"/>
        <v>0</v>
      </c>
      <c r="AZ84" s="63">
        <f t="shared" si="95"/>
        <v>0</v>
      </c>
      <c r="BA84" s="67">
        <f t="shared" si="96"/>
        <v>0</v>
      </c>
      <c r="BB84" s="67">
        <f t="shared" si="97"/>
        <v>0</v>
      </c>
      <c r="BC84" s="62">
        <f>SUM(BC85:BC102)</f>
        <v>0</v>
      </c>
      <c r="BD84" s="62">
        <f t="shared" ref="BD84:BV84" si="137">SUM(BD85:BD102)</f>
        <v>0</v>
      </c>
      <c r="BE84" s="62">
        <f t="shared" si="137"/>
        <v>0</v>
      </c>
      <c r="BF84" s="62">
        <f t="shared" si="137"/>
        <v>0</v>
      </c>
      <c r="BG84" s="62">
        <f t="shared" si="137"/>
        <v>0</v>
      </c>
      <c r="BH84" s="62">
        <f t="shared" si="137"/>
        <v>0</v>
      </c>
      <c r="BI84" s="62">
        <f t="shared" si="137"/>
        <v>0</v>
      </c>
      <c r="BJ84" s="62">
        <f t="shared" si="137"/>
        <v>0</v>
      </c>
      <c r="BK84" s="62">
        <f t="shared" si="137"/>
        <v>0</v>
      </c>
      <c r="BL84" s="62">
        <f t="shared" si="137"/>
        <v>0</v>
      </c>
      <c r="BM84" s="62">
        <f t="shared" si="137"/>
        <v>0</v>
      </c>
      <c r="BN84" s="62">
        <f t="shared" si="137"/>
        <v>0</v>
      </c>
      <c r="BO84" s="62">
        <f t="shared" si="137"/>
        <v>0</v>
      </c>
      <c r="BP84" s="62">
        <f t="shared" si="137"/>
        <v>0</v>
      </c>
      <c r="BQ84" s="62">
        <f t="shared" si="137"/>
        <v>0</v>
      </c>
      <c r="BR84" s="62">
        <f t="shared" si="137"/>
        <v>0</v>
      </c>
      <c r="BS84" s="62">
        <f t="shared" si="137"/>
        <v>0</v>
      </c>
      <c r="BT84" s="62">
        <f t="shared" si="137"/>
        <v>0</v>
      </c>
      <c r="BU84" s="62">
        <f t="shared" si="137"/>
        <v>0</v>
      </c>
      <c r="BV84" s="62">
        <f t="shared" si="137"/>
        <v>0</v>
      </c>
      <c r="BW84" s="63"/>
      <c r="BX84" t="str">
        <f t="shared" si="99"/>
        <v/>
      </c>
      <c r="BY84" s="94">
        <f t="shared" si="100"/>
        <v>0</v>
      </c>
      <c r="BZ84" s="94">
        <f t="shared" si="101"/>
        <v>0</v>
      </c>
      <c r="CA84" s="94">
        <f t="shared" si="102"/>
        <v>0</v>
      </c>
      <c r="CB84" s="94">
        <f t="shared" si="103"/>
        <v>0</v>
      </c>
      <c r="CC84" s="94">
        <f t="shared" si="104"/>
        <v>0</v>
      </c>
      <c r="CD84" s="94">
        <f t="shared" si="105"/>
        <v>0</v>
      </c>
      <c r="CE84" s="94">
        <f t="shared" si="106"/>
        <v>0</v>
      </c>
      <c r="CF84" s="94">
        <f t="shared" si="107"/>
        <v>0</v>
      </c>
      <c r="CG84" s="9"/>
    </row>
    <row r="85" spans="1:85">
      <c r="A85" s="185" t="s">
        <v>320</v>
      </c>
      <c r="B85" s="186" t="s">
        <v>321</v>
      </c>
      <c r="C85" s="187" t="s">
        <v>322</v>
      </c>
      <c r="D85" s="177" t="s">
        <v>185</v>
      </c>
      <c r="E85" s="74">
        <v>46.38</v>
      </c>
      <c r="F85" s="189">
        <v>278.56</v>
      </c>
      <c r="G85" s="68">
        <f t="shared" si="108"/>
        <v>12919.612800000001</v>
      </c>
      <c r="H85" s="69"/>
      <c r="I85" s="70">
        <f t="shared" si="84"/>
        <v>0</v>
      </c>
      <c r="J85" s="69"/>
      <c r="K85" s="70">
        <f t="shared" si="85"/>
        <v>0</v>
      </c>
      <c r="L85" s="69"/>
      <c r="M85" s="70">
        <f t="shared" si="86"/>
        <v>0</v>
      </c>
      <c r="N85" s="69"/>
      <c r="O85" s="70">
        <f t="shared" si="87"/>
        <v>0</v>
      </c>
      <c r="P85" s="69"/>
      <c r="Q85" s="70">
        <f t="shared" si="88"/>
        <v>0</v>
      </c>
      <c r="R85" s="71">
        <f t="shared" si="89"/>
        <v>46.38</v>
      </c>
      <c r="S85" s="70">
        <f t="shared" si="109"/>
        <v>12919.612800000001</v>
      </c>
      <c r="T85" s="72">
        <f t="shared" si="110"/>
        <v>0</v>
      </c>
      <c r="U85" s="73">
        <f t="shared" si="111"/>
        <v>0</v>
      </c>
      <c r="V85" s="73">
        <f t="shared" si="112"/>
        <v>0</v>
      </c>
      <c r="W85" s="73">
        <f t="shared" si="113"/>
        <v>0</v>
      </c>
      <c r="X85" s="73">
        <f t="shared" si="114"/>
        <v>0</v>
      </c>
      <c r="Y85" s="73">
        <f t="shared" si="115"/>
        <v>0</v>
      </c>
      <c r="Z85" s="73">
        <f t="shared" si="116"/>
        <v>0</v>
      </c>
      <c r="AA85" s="74"/>
      <c r="AB85" s="177"/>
      <c r="AC85" s="177"/>
      <c r="AD85" s="177"/>
      <c r="AE85" s="177"/>
      <c r="AF85" s="177"/>
      <c r="AG85" s="177"/>
      <c r="AH85" s="177"/>
      <c r="AI85" s="177"/>
      <c r="AJ85" s="177"/>
      <c r="AK85" s="177"/>
      <c r="AL85" s="177"/>
      <c r="AM85" s="177"/>
      <c r="AN85" s="177"/>
      <c r="AO85" s="177"/>
      <c r="AP85" s="177"/>
      <c r="AQ85" s="177"/>
      <c r="AR85" s="177"/>
      <c r="AS85" s="177"/>
      <c r="AT85" s="177"/>
      <c r="AU85" s="71">
        <f t="shared" si="90"/>
        <v>46.38</v>
      </c>
      <c r="AV85" s="76">
        <f t="shared" si="91"/>
        <v>0</v>
      </c>
      <c r="AW85" s="76">
        <f t="shared" si="92"/>
        <v>0</v>
      </c>
      <c r="AX85" s="76">
        <f t="shared" si="93"/>
        <v>0</v>
      </c>
      <c r="AY85" s="76">
        <f t="shared" si="94"/>
        <v>0</v>
      </c>
      <c r="AZ85" s="76">
        <f t="shared" si="95"/>
        <v>0</v>
      </c>
      <c r="BA85" s="71">
        <f t="shared" si="96"/>
        <v>46.38</v>
      </c>
      <c r="BB85" s="71">
        <f t="shared" si="97"/>
        <v>0</v>
      </c>
      <c r="BC85" s="77">
        <f t="shared" si="117"/>
        <v>0</v>
      </c>
      <c r="BD85" s="77">
        <f t="shared" si="118"/>
        <v>0</v>
      </c>
      <c r="BE85" s="77">
        <f t="shared" si="119"/>
        <v>0</v>
      </c>
      <c r="BF85" s="77">
        <f t="shared" si="120"/>
        <v>0</v>
      </c>
      <c r="BG85" s="77">
        <f t="shared" si="121"/>
        <v>0</v>
      </c>
      <c r="BH85" s="77">
        <f t="shared" si="122"/>
        <v>0</v>
      </c>
      <c r="BI85" s="77">
        <f t="shared" si="123"/>
        <v>0</v>
      </c>
      <c r="BJ85" s="77">
        <f t="shared" si="124"/>
        <v>0</v>
      </c>
      <c r="BK85" s="77">
        <f t="shared" si="125"/>
        <v>0</v>
      </c>
      <c r="BL85" s="77">
        <f t="shared" si="126"/>
        <v>0</v>
      </c>
      <c r="BM85" s="77">
        <f t="shared" si="127"/>
        <v>0</v>
      </c>
      <c r="BN85" s="77">
        <f t="shared" si="128"/>
        <v>0</v>
      </c>
      <c r="BO85" s="77">
        <f t="shared" si="129"/>
        <v>0</v>
      </c>
      <c r="BP85" s="77">
        <f t="shared" si="130"/>
        <v>0</v>
      </c>
      <c r="BQ85" s="77">
        <f t="shared" si="131"/>
        <v>0</v>
      </c>
      <c r="BR85" s="77">
        <f t="shared" si="132"/>
        <v>0</v>
      </c>
      <c r="BS85" s="77">
        <f t="shared" si="133"/>
        <v>0</v>
      </c>
      <c r="BT85" s="77">
        <f t="shared" si="134"/>
        <v>0</v>
      </c>
      <c r="BU85" s="77">
        <f t="shared" si="135"/>
        <v>0</v>
      </c>
      <c r="BV85" s="77">
        <f t="shared" si="136"/>
        <v>0</v>
      </c>
      <c r="BW85" s="177"/>
      <c r="BX85" s="12" t="str">
        <f t="shared" si="99"/>
        <v/>
      </c>
      <c r="BY85" s="95">
        <f t="shared" si="100"/>
        <v>0</v>
      </c>
      <c r="BZ85" s="177">
        <f t="shared" si="101"/>
        <v>0</v>
      </c>
      <c r="CA85" s="177">
        <f t="shared" si="102"/>
        <v>0</v>
      </c>
      <c r="CB85" s="177">
        <f t="shared" si="103"/>
        <v>0</v>
      </c>
      <c r="CC85" s="177">
        <f t="shared" si="104"/>
        <v>0</v>
      </c>
      <c r="CD85" s="177">
        <f t="shared" si="105"/>
        <v>0</v>
      </c>
      <c r="CE85" s="177">
        <f t="shared" si="106"/>
        <v>0</v>
      </c>
      <c r="CF85" s="177">
        <f t="shared" si="107"/>
        <v>0</v>
      </c>
      <c r="CG85" s="9"/>
    </row>
    <row r="86" spans="1:85">
      <c r="A86" s="185" t="s">
        <v>323</v>
      </c>
      <c r="B86" s="186" t="s">
        <v>324</v>
      </c>
      <c r="C86" s="187" t="s">
        <v>325</v>
      </c>
      <c r="D86" s="177" t="s">
        <v>65</v>
      </c>
      <c r="E86" s="74">
        <v>463.83</v>
      </c>
      <c r="F86" s="189">
        <v>23.92</v>
      </c>
      <c r="G86" s="68">
        <f t="shared" si="108"/>
        <v>11094.813600000001</v>
      </c>
      <c r="H86" s="69"/>
      <c r="I86" s="70">
        <f t="shared" si="84"/>
        <v>0</v>
      </c>
      <c r="J86" s="69"/>
      <c r="K86" s="70">
        <f t="shared" si="85"/>
        <v>0</v>
      </c>
      <c r="L86" s="69"/>
      <c r="M86" s="70">
        <f t="shared" si="86"/>
        <v>0</v>
      </c>
      <c r="N86" s="69"/>
      <c r="O86" s="70">
        <f t="shared" si="87"/>
        <v>0</v>
      </c>
      <c r="P86" s="69"/>
      <c r="Q86" s="70">
        <f t="shared" si="88"/>
        <v>0</v>
      </c>
      <c r="R86" s="71">
        <f t="shared" si="89"/>
        <v>463.83</v>
      </c>
      <c r="S86" s="70">
        <f t="shared" si="109"/>
        <v>11094.813600000001</v>
      </c>
      <c r="T86" s="72">
        <f t="shared" si="110"/>
        <v>0</v>
      </c>
      <c r="U86" s="73">
        <f t="shared" si="111"/>
        <v>0</v>
      </c>
      <c r="V86" s="73">
        <f t="shared" si="112"/>
        <v>0</v>
      </c>
      <c r="W86" s="73">
        <f t="shared" si="113"/>
        <v>0</v>
      </c>
      <c r="X86" s="73">
        <f t="shared" si="114"/>
        <v>0</v>
      </c>
      <c r="Y86" s="73">
        <f t="shared" si="115"/>
        <v>0</v>
      </c>
      <c r="Z86" s="73">
        <f t="shared" si="116"/>
        <v>0</v>
      </c>
      <c r="AA86" s="74"/>
      <c r="AB86" s="177"/>
      <c r="AC86" s="177"/>
      <c r="AD86" s="177"/>
      <c r="AE86" s="177"/>
      <c r="AF86" s="177"/>
      <c r="AG86" s="177"/>
      <c r="AH86" s="177"/>
      <c r="AI86" s="177"/>
      <c r="AJ86" s="177"/>
      <c r="AK86" s="177"/>
      <c r="AL86" s="177"/>
      <c r="AM86" s="177"/>
      <c r="AN86" s="177"/>
      <c r="AO86" s="177"/>
      <c r="AP86" s="177"/>
      <c r="AQ86" s="177"/>
      <c r="AR86" s="177"/>
      <c r="AS86" s="177"/>
      <c r="AT86" s="177"/>
      <c r="AU86" s="71">
        <f t="shared" si="90"/>
        <v>463.83</v>
      </c>
      <c r="AV86" s="76">
        <f t="shared" si="91"/>
        <v>0</v>
      </c>
      <c r="AW86" s="76">
        <f t="shared" si="92"/>
        <v>0</v>
      </c>
      <c r="AX86" s="76">
        <f t="shared" si="93"/>
        <v>0</v>
      </c>
      <c r="AY86" s="76">
        <f t="shared" si="94"/>
        <v>0</v>
      </c>
      <c r="AZ86" s="76">
        <f t="shared" si="95"/>
        <v>0</v>
      </c>
      <c r="BA86" s="71">
        <f t="shared" si="96"/>
        <v>463.83</v>
      </c>
      <c r="BB86" s="71">
        <f t="shared" si="97"/>
        <v>0</v>
      </c>
      <c r="BC86" s="77">
        <f t="shared" si="117"/>
        <v>0</v>
      </c>
      <c r="BD86" s="77">
        <f t="shared" si="118"/>
        <v>0</v>
      </c>
      <c r="BE86" s="77">
        <f t="shared" si="119"/>
        <v>0</v>
      </c>
      <c r="BF86" s="77">
        <f t="shared" si="120"/>
        <v>0</v>
      </c>
      <c r="BG86" s="77">
        <f t="shared" si="121"/>
        <v>0</v>
      </c>
      <c r="BH86" s="77">
        <f t="shared" si="122"/>
        <v>0</v>
      </c>
      <c r="BI86" s="77">
        <f t="shared" si="123"/>
        <v>0</v>
      </c>
      <c r="BJ86" s="77">
        <f t="shared" si="124"/>
        <v>0</v>
      </c>
      <c r="BK86" s="77">
        <f t="shared" si="125"/>
        <v>0</v>
      </c>
      <c r="BL86" s="77">
        <f t="shared" si="126"/>
        <v>0</v>
      </c>
      <c r="BM86" s="77">
        <f t="shared" si="127"/>
        <v>0</v>
      </c>
      <c r="BN86" s="77">
        <f t="shared" si="128"/>
        <v>0</v>
      </c>
      <c r="BO86" s="77">
        <f t="shared" si="129"/>
        <v>0</v>
      </c>
      <c r="BP86" s="77">
        <f t="shared" si="130"/>
        <v>0</v>
      </c>
      <c r="BQ86" s="77">
        <f t="shared" si="131"/>
        <v>0</v>
      </c>
      <c r="BR86" s="77">
        <f t="shared" si="132"/>
        <v>0</v>
      </c>
      <c r="BS86" s="77">
        <f t="shared" si="133"/>
        <v>0</v>
      </c>
      <c r="BT86" s="77">
        <f t="shared" si="134"/>
        <v>0</v>
      </c>
      <c r="BU86" s="77">
        <f t="shared" si="135"/>
        <v>0</v>
      </c>
      <c r="BV86" s="77">
        <f t="shared" si="136"/>
        <v>0</v>
      </c>
      <c r="BW86" s="177"/>
      <c r="BX86" s="12" t="str">
        <f t="shared" si="99"/>
        <v/>
      </c>
      <c r="BY86" s="95">
        <f t="shared" si="100"/>
        <v>0</v>
      </c>
      <c r="BZ86" s="177">
        <f t="shared" si="101"/>
        <v>0</v>
      </c>
      <c r="CA86" s="177">
        <f t="shared" si="102"/>
        <v>0</v>
      </c>
      <c r="CB86" s="177">
        <f t="shared" si="103"/>
        <v>0</v>
      </c>
      <c r="CC86" s="177">
        <f t="shared" si="104"/>
        <v>0</v>
      </c>
      <c r="CD86" s="177">
        <f t="shared" si="105"/>
        <v>0</v>
      </c>
      <c r="CE86" s="177">
        <f t="shared" si="106"/>
        <v>0</v>
      </c>
      <c r="CF86" s="177">
        <f t="shared" si="107"/>
        <v>0</v>
      </c>
      <c r="CG86" s="9"/>
    </row>
    <row r="87" spans="1:85" ht="29.25">
      <c r="A87" s="185" t="s">
        <v>326</v>
      </c>
      <c r="B87" s="186" t="s">
        <v>327</v>
      </c>
      <c r="C87" s="192" t="s">
        <v>328</v>
      </c>
      <c r="D87" s="177" t="s">
        <v>65</v>
      </c>
      <c r="E87" s="74">
        <v>463.83</v>
      </c>
      <c r="F87" s="189">
        <v>10.9</v>
      </c>
      <c r="G87" s="68">
        <f t="shared" si="108"/>
        <v>5055.7470000000003</v>
      </c>
      <c r="H87" s="69"/>
      <c r="I87" s="70">
        <f t="shared" si="84"/>
        <v>0</v>
      </c>
      <c r="J87" s="69"/>
      <c r="K87" s="70">
        <f t="shared" si="85"/>
        <v>0</v>
      </c>
      <c r="L87" s="69"/>
      <c r="M87" s="70">
        <f t="shared" si="86"/>
        <v>0</v>
      </c>
      <c r="N87" s="69"/>
      <c r="O87" s="70">
        <f t="shared" si="87"/>
        <v>0</v>
      </c>
      <c r="P87" s="69"/>
      <c r="Q87" s="70">
        <f t="shared" si="88"/>
        <v>0</v>
      </c>
      <c r="R87" s="71">
        <f t="shared" si="89"/>
        <v>463.83</v>
      </c>
      <c r="S87" s="70">
        <f t="shared" si="109"/>
        <v>5055.7470000000003</v>
      </c>
      <c r="T87" s="72">
        <f t="shared" si="110"/>
        <v>0</v>
      </c>
      <c r="U87" s="73">
        <f t="shared" si="111"/>
        <v>0</v>
      </c>
      <c r="V87" s="73">
        <f t="shared" si="112"/>
        <v>0</v>
      </c>
      <c r="W87" s="73">
        <f t="shared" si="113"/>
        <v>0</v>
      </c>
      <c r="X87" s="73">
        <f t="shared" si="114"/>
        <v>0</v>
      </c>
      <c r="Y87" s="73">
        <f t="shared" si="115"/>
        <v>0</v>
      </c>
      <c r="Z87" s="73">
        <f t="shared" si="116"/>
        <v>0</v>
      </c>
      <c r="AA87" s="74"/>
      <c r="AB87" s="177"/>
      <c r="AC87" s="177"/>
      <c r="AD87" s="177"/>
      <c r="AE87" s="177"/>
      <c r="AF87" s="177"/>
      <c r="AG87" s="177"/>
      <c r="AH87" s="177"/>
      <c r="AI87" s="177"/>
      <c r="AJ87" s="177"/>
      <c r="AK87" s="177"/>
      <c r="AL87" s="177"/>
      <c r="AM87" s="177"/>
      <c r="AN87" s="177"/>
      <c r="AO87" s="177"/>
      <c r="AP87" s="177"/>
      <c r="AQ87" s="177"/>
      <c r="AR87" s="177"/>
      <c r="AS87" s="177"/>
      <c r="AT87" s="177"/>
      <c r="AU87" s="71">
        <f t="shared" si="90"/>
        <v>463.83</v>
      </c>
      <c r="AV87" s="76">
        <f t="shared" si="91"/>
        <v>0</v>
      </c>
      <c r="AW87" s="76">
        <f t="shared" si="92"/>
        <v>0</v>
      </c>
      <c r="AX87" s="76">
        <f t="shared" si="93"/>
        <v>0</v>
      </c>
      <c r="AY87" s="76">
        <f t="shared" si="94"/>
        <v>0</v>
      </c>
      <c r="AZ87" s="76">
        <f t="shared" si="95"/>
        <v>0</v>
      </c>
      <c r="BA87" s="71">
        <f t="shared" si="96"/>
        <v>463.83</v>
      </c>
      <c r="BB87" s="71">
        <f t="shared" si="97"/>
        <v>0</v>
      </c>
      <c r="BC87" s="77">
        <f t="shared" si="117"/>
        <v>0</v>
      </c>
      <c r="BD87" s="77">
        <f t="shared" si="118"/>
        <v>0</v>
      </c>
      <c r="BE87" s="77">
        <f t="shared" si="119"/>
        <v>0</v>
      </c>
      <c r="BF87" s="77">
        <f t="shared" si="120"/>
        <v>0</v>
      </c>
      <c r="BG87" s="77">
        <f t="shared" si="121"/>
        <v>0</v>
      </c>
      <c r="BH87" s="77">
        <f t="shared" si="122"/>
        <v>0</v>
      </c>
      <c r="BI87" s="77">
        <f t="shared" si="123"/>
        <v>0</v>
      </c>
      <c r="BJ87" s="77">
        <f t="shared" si="124"/>
        <v>0</v>
      </c>
      <c r="BK87" s="77">
        <f t="shared" si="125"/>
        <v>0</v>
      </c>
      <c r="BL87" s="77">
        <f t="shared" si="126"/>
        <v>0</v>
      </c>
      <c r="BM87" s="77">
        <f t="shared" si="127"/>
        <v>0</v>
      </c>
      <c r="BN87" s="77">
        <f t="shared" si="128"/>
        <v>0</v>
      </c>
      <c r="BO87" s="77">
        <f t="shared" si="129"/>
        <v>0</v>
      </c>
      <c r="BP87" s="77">
        <f t="shared" si="130"/>
        <v>0</v>
      </c>
      <c r="BQ87" s="77">
        <f t="shared" si="131"/>
        <v>0</v>
      </c>
      <c r="BR87" s="77">
        <f t="shared" si="132"/>
        <v>0</v>
      </c>
      <c r="BS87" s="77">
        <f t="shared" si="133"/>
        <v>0</v>
      </c>
      <c r="BT87" s="77">
        <f t="shared" si="134"/>
        <v>0</v>
      </c>
      <c r="BU87" s="77">
        <f t="shared" si="135"/>
        <v>0</v>
      </c>
      <c r="BV87" s="77">
        <f t="shared" si="136"/>
        <v>0</v>
      </c>
      <c r="BW87" s="177"/>
      <c r="BX87" s="12" t="str">
        <f t="shared" si="99"/>
        <v/>
      </c>
      <c r="BY87" s="95">
        <f t="shared" si="100"/>
        <v>0</v>
      </c>
      <c r="BZ87" s="177">
        <f t="shared" si="101"/>
        <v>0</v>
      </c>
      <c r="CA87" s="177">
        <f t="shared" si="102"/>
        <v>0</v>
      </c>
      <c r="CB87" s="177">
        <f t="shared" si="103"/>
        <v>0</v>
      </c>
      <c r="CC87" s="177">
        <f t="shared" si="104"/>
        <v>0</v>
      </c>
      <c r="CD87" s="177">
        <f t="shared" si="105"/>
        <v>0</v>
      </c>
      <c r="CE87" s="177">
        <f t="shared" si="106"/>
        <v>0</v>
      </c>
      <c r="CF87" s="177">
        <f t="shared" si="107"/>
        <v>0</v>
      </c>
      <c r="CG87" s="9"/>
    </row>
    <row r="88" spans="1:85" ht="28.5">
      <c r="A88" s="190" t="s">
        <v>329</v>
      </c>
      <c r="B88" s="186" t="s">
        <v>330</v>
      </c>
      <c r="C88" s="187" t="s">
        <v>331</v>
      </c>
      <c r="D88" s="207" t="s">
        <v>65</v>
      </c>
      <c r="E88" s="74">
        <v>10.33</v>
      </c>
      <c r="F88" s="189">
        <v>23.08</v>
      </c>
      <c r="G88" s="68">
        <f t="shared" si="108"/>
        <v>238.41639999999998</v>
      </c>
      <c r="H88" s="69"/>
      <c r="I88" s="70">
        <f t="shared" si="84"/>
        <v>0</v>
      </c>
      <c r="J88" s="69"/>
      <c r="K88" s="70">
        <f t="shared" si="85"/>
        <v>0</v>
      </c>
      <c r="L88" s="69"/>
      <c r="M88" s="70">
        <f t="shared" si="86"/>
        <v>0</v>
      </c>
      <c r="N88" s="69"/>
      <c r="O88" s="70">
        <f t="shared" si="87"/>
        <v>0</v>
      </c>
      <c r="P88" s="69"/>
      <c r="Q88" s="70">
        <f t="shared" si="88"/>
        <v>0</v>
      </c>
      <c r="R88" s="71">
        <f t="shared" si="89"/>
        <v>10.33</v>
      </c>
      <c r="S88" s="70">
        <f t="shared" si="109"/>
        <v>238.41639999999998</v>
      </c>
      <c r="T88" s="72">
        <f t="shared" si="110"/>
        <v>0</v>
      </c>
      <c r="U88" s="73">
        <f t="shared" si="111"/>
        <v>0</v>
      </c>
      <c r="V88" s="73">
        <f t="shared" si="112"/>
        <v>0</v>
      </c>
      <c r="W88" s="73">
        <f t="shared" si="113"/>
        <v>0</v>
      </c>
      <c r="X88" s="73">
        <f t="shared" si="114"/>
        <v>0</v>
      </c>
      <c r="Y88" s="73">
        <f t="shared" si="115"/>
        <v>0</v>
      </c>
      <c r="Z88" s="73">
        <f t="shared" si="116"/>
        <v>0</v>
      </c>
      <c r="AA88" s="74"/>
      <c r="AB88" s="177"/>
      <c r="AC88" s="177"/>
      <c r="AD88" s="177"/>
      <c r="AE88" s="177"/>
      <c r="AF88" s="177"/>
      <c r="AG88" s="177"/>
      <c r="AH88" s="177"/>
      <c r="AI88" s="177"/>
      <c r="AJ88" s="177"/>
      <c r="AK88" s="177"/>
      <c r="AL88" s="177"/>
      <c r="AM88" s="177"/>
      <c r="AN88" s="177"/>
      <c r="AO88" s="177"/>
      <c r="AP88" s="177"/>
      <c r="AQ88" s="177"/>
      <c r="AR88" s="177"/>
      <c r="AS88" s="177"/>
      <c r="AT88" s="177"/>
      <c r="AU88" s="71">
        <f t="shared" si="90"/>
        <v>10.33</v>
      </c>
      <c r="AV88" s="76">
        <f t="shared" si="91"/>
        <v>0</v>
      </c>
      <c r="AW88" s="76">
        <f t="shared" si="92"/>
        <v>0</v>
      </c>
      <c r="AX88" s="76">
        <f t="shared" si="93"/>
        <v>0</v>
      </c>
      <c r="AY88" s="76">
        <f t="shared" si="94"/>
        <v>0</v>
      </c>
      <c r="AZ88" s="76">
        <f t="shared" si="95"/>
        <v>0</v>
      </c>
      <c r="BA88" s="71">
        <f t="shared" si="96"/>
        <v>10.33</v>
      </c>
      <c r="BB88" s="71">
        <f t="shared" si="97"/>
        <v>0</v>
      </c>
      <c r="BC88" s="77">
        <f t="shared" si="117"/>
        <v>0</v>
      </c>
      <c r="BD88" s="77">
        <f t="shared" si="118"/>
        <v>0</v>
      </c>
      <c r="BE88" s="77">
        <f t="shared" si="119"/>
        <v>0</v>
      </c>
      <c r="BF88" s="77">
        <f t="shared" si="120"/>
        <v>0</v>
      </c>
      <c r="BG88" s="77">
        <f t="shared" si="121"/>
        <v>0</v>
      </c>
      <c r="BH88" s="77">
        <f t="shared" si="122"/>
        <v>0</v>
      </c>
      <c r="BI88" s="77">
        <f t="shared" si="123"/>
        <v>0</v>
      </c>
      <c r="BJ88" s="77">
        <f t="shared" si="124"/>
        <v>0</v>
      </c>
      <c r="BK88" s="77">
        <f t="shared" si="125"/>
        <v>0</v>
      </c>
      <c r="BL88" s="77">
        <f t="shared" si="126"/>
        <v>0</v>
      </c>
      <c r="BM88" s="77">
        <f t="shared" si="127"/>
        <v>0</v>
      </c>
      <c r="BN88" s="77">
        <f t="shared" si="128"/>
        <v>0</v>
      </c>
      <c r="BO88" s="77">
        <f t="shared" si="129"/>
        <v>0</v>
      </c>
      <c r="BP88" s="77">
        <f t="shared" si="130"/>
        <v>0</v>
      </c>
      <c r="BQ88" s="77">
        <f t="shared" si="131"/>
        <v>0</v>
      </c>
      <c r="BR88" s="77">
        <f t="shared" si="132"/>
        <v>0</v>
      </c>
      <c r="BS88" s="77">
        <f t="shared" si="133"/>
        <v>0</v>
      </c>
      <c r="BT88" s="77">
        <f t="shared" si="134"/>
        <v>0</v>
      </c>
      <c r="BU88" s="77">
        <f t="shared" si="135"/>
        <v>0</v>
      </c>
      <c r="BV88" s="77">
        <f t="shared" si="136"/>
        <v>0</v>
      </c>
      <c r="BW88" s="177"/>
      <c r="BX88" s="12" t="str">
        <f t="shared" si="99"/>
        <v/>
      </c>
      <c r="BY88" s="95">
        <f t="shared" si="100"/>
        <v>0</v>
      </c>
      <c r="BZ88" s="177">
        <f t="shared" si="101"/>
        <v>0</v>
      </c>
      <c r="CA88" s="177">
        <f t="shared" si="102"/>
        <v>0</v>
      </c>
      <c r="CB88" s="177">
        <f t="shared" si="103"/>
        <v>0</v>
      </c>
      <c r="CC88" s="177">
        <f t="shared" si="104"/>
        <v>0</v>
      </c>
      <c r="CD88" s="177">
        <f t="shared" si="105"/>
        <v>0</v>
      </c>
      <c r="CE88" s="177">
        <f t="shared" si="106"/>
        <v>0</v>
      </c>
      <c r="CF88" s="177">
        <f t="shared" si="107"/>
        <v>0</v>
      </c>
      <c r="CG88" s="9"/>
    </row>
    <row r="89" spans="1:85">
      <c r="A89" s="190" t="s">
        <v>332</v>
      </c>
      <c r="B89" s="186" t="s">
        <v>333</v>
      </c>
      <c r="C89" s="187" t="s">
        <v>334</v>
      </c>
      <c r="D89" s="177" t="s">
        <v>65</v>
      </c>
      <c r="E89" s="177">
        <v>165.38</v>
      </c>
      <c r="F89" s="189">
        <v>35.9</v>
      </c>
      <c r="G89" s="68">
        <f t="shared" si="108"/>
        <v>5937.1419999999998</v>
      </c>
      <c r="H89" s="69"/>
      <c r="I89" s="70">
        <f t="shared" si="84"/>
        <v>0</v>
      </c>
      <c r="J89" s="69"/>
      <c r="K89" s="70">
        <f t="shared" si="85"/>
        <v>0</v>
      </c>
      <c r="L89" s="69"/>
      <c r="M89" s="70">
        <f t="shared" si="86"/>
        <v>0</v>
      </c>
      <c r="N89" s="69"/>
      <c r="O89" s="70">
        <f t="shared" si="87"/>
        <v>0</v>
      </c>
      <c r="P89" s="69"/>
      <c r="Q89" s="70">
        <f t="shared" si="88"/>
        <v>0</v>
      </c>
      <c r="R89" s="71">
        <f t="shared" si="89"/>
        <v>165.38</v>
      </c>
      <c r="S89" s="70">
        <f t="shared" si="109"/>
        <v>5937.1419999999998</v>
      </c>
      <c r="T89" s="72">
        <f t="shared" si="110"/>
        <v>0</v>
      </c>
      <c r="U89" s="73">
        <f t="shared" si="111"/>
        <v>0</v>
      </c>
      <c r="V89" s="73">
        <f t="shared" si="112"/>
        <v>0</v>
      </c>
      <c r="W89" s="73">
        <f t="shared" si="113"/>
        <v>0</v>
      </c>
      <c r="X89" s="73">
        <f t="shared" si="114"/>
        <v>0</v>
      </c>
      <c r="Y89" s="73">
        <f t="shared" si="115"/>
        <v>0</v>
      </c>
      <c r="Z89" s="73">
        <f t="shared" si="116"/>
        <v>0</v>
      </c>
      <c r="AA89" s="74"/>
      <c r="AB89" s="177"/>
      <c r="AC89" s="177"/>
      <c r="AD89" s="177"/>
      <c r="AE89" s="177"/>
      <c r="AF89" s="177"/>
      <c r="AG89" s="177"/>
      <c r="AH89" s="177"/>
      <c r="AI89" s="177"/>
      <c r="AJ89" s="177"/>
      <c r="AK89" s="177"/>
      <c r="AL89" s="177"/>
      <c r="AM89" s="177"/>
      <c r="AN89" s="177"/>
      <c r="AO89" s="177"/>
      <c r="AP89" s="177"/>
      <c r="AQ89" s="177"/>
      <c r="AR89" s="177"/>
      <c r="AS89" s="177"/>
      <c r="AT89" s="177"/>
      <c r="AU89" s="71">
        <f t="shared" si="90"/>
        <v>165.38</v>
      </c>
      <c r="AV89" s="76">
        <f t="shared" si="91"/>
        <v>0</v>
      </c>
      <c r="AW89" s="76">
        <f t="shared" si="92"/>
        <v>0</v>
      </c>
      <c r="AX89" s="76">
        <f t="shared" si="93"/>
        <v>0</v>
      </c>
      <c r="AY89" s="76">
        <f t="shared" si="94"/>
        <v>0</v>
      </c>
      <c r="AZ89" s="76">
        <f t="shared" si="95"/>
        <v>0</v>
      </c>
      <c r="BA89" s="71">
        <f t="shared" si="96"/>
        <v>165.38</v>
      </c>
      <c r="BB89" s="71">
        <f t="shared" si="97"/>
        <v>0</v>
      </c>
      <c r="BC89" s="77">
        <f t="shared" si="117"/>
        <v>0</v>
      </c>
      <c r="BD89" s="77">
        <f t="shared" si="118"/>
        <v>0</v>
      </c>
      <c r="BE89" s="77">
        <f t="shared" si="119"/>
        <v>0</v>
      </c>
      <c r="BF89" s="77">
        <f t="shared" si="120"/>
        <v>0</v>
      </c>
      <c r="BG89" s="77">
        <f t="shared" si="121"/>
        <v>0</v>
      </c>
      <c r="BH89" s="77">
        <f t="shared" si="122"/>
        <v>0</v>
      </c>
      <c r="BI89" s="77">
        <f t="shared" si="123"/>
        <v>0</v>
      </c>
      <c r="BJ89" s="77">
        <f t="shared" si="124"/>
        <v>0</v>
      </c>
      <c r="BK89" s="77">
        <f t="shared" si="125"/>
        <v>0</v>
      </c>
      <c r="BL89" s="77">
        <f t="shared" si="126"/>
        <v>0</v>
      </c>
      <c r="BM89" s="77">
        <f t="shared" si="127"/>
        <v>0</v>
      </c>
      <c r="BN89" s="77">
        <f t="shared" si="128"/>
        <v>0</v>
      </c>
      <c r="BO89" s="77">
        <f t="shared" si="129"/>
        <v>0</v>
      </c>
      <c r="BP89" s="77">
        <f t="shared" si="130"/>
        <v>0</v>
      </c>
      <c r="BQ89" s="77">
        <f t="shared" si="131"/>
        <v>0</v>
      </c>
      <c r="BR89" s="77">
        <f t="shared" si="132"/>
        <v>0</v>
      </c>
      <c r="BS89" s="77">
        <f t="shared" si="133"/>
        <v>0</v>
      </c>
      <c r="BT89" s="77">
        <f t="shared" si="134"/>
        <v>0</v>
      </c>
      <c r="BU89" s="77">
        <f t="shared" si="135"/>
        <v>0</v>
      </c>
      <c r="BV89" s="77">
        <f t="shared" si="136"/>
        <v>0</v>
      </c>
      <c r="BW89" s="177"/>
      <c r="BX89" s="12" t="str">
        <f t="shared" si="99"/>
        <v/>
      </c>
      <c r="BY89" s="95">
        <f t="shared" si="100"/>
        <v>0</v>
      </c>
      <c r="BZ89" s="177">
        <f t="shared" si="101"/>
        <v>0</v>
      </c>
      <c r="CA89" s="177">
        <f t="shared" si="102"/>
        <v>0</v>
      </c>
      <c r="CB89" s="177">
        <f t="shared" si="103"/>
        <v>0</v>
      </c>
      <c r="CC89" s="177">
        <f t="shared" si="104"/>
        <v>0</v>
      </c>
      <c r="CD89" s="177">
        <f t="shared" si="105"/>
        <v>0</v>
      </c>
      <c r="CE89" s="177">
        <f t="shared" si="106"/>
        <v>0</v>
      </c>
      <c r="CF89" s="177">
        <f t="shared" si="107"/>
        <v>0</v>
      </c>
      <c r="CG89" s="9"/>
    </row>
    <row r="90" spans="1:85" ht="28.5">
      <c r="A90" s="190" t="s">
        <v>335</v>
      </c>
      <c r="B90" s="186" t="s">
        <v>336</v>
      </c>
      <c r="C90" s="187" t="s">
        <v>337</v>
      </c>
      <c r="D90" s="207" t="s">
        <v>65</v>
      </c>
      <c r="E90" s="74">
        <v>6.58</v>
      </c>
      <c r="F90" s="189">
        <v>64.98</v>
      </c>
      <c r="G90" s="68">
        <f t="shared" si="108"/>
        <v>427.56840000000005</v>
      </c>
      <c r="H90" s="69"/>
      <c r="I90" s="70">
        <f t="shared" si="84"/>
        <v>0</v>
      </c>
      <c r="J90" s="69"/>
      <c r="K90" s="70">
        <f t="shared" si="85"/>
        <v>0</v>
      </c>
      <c r="L90" s="69"/>
      <c r="M90" s="70">
        <f t="shared" si="86"/>
        <v>0</v>
      </c>
      <c r="N90" s="69"/>
      <c r="O90" s="70">
        <f t="shared" si="87"/>
        <v>0</v>
      </c>
      <c r="P90" s="69"/>
      <c r="Q90" s="70">
        <f t="shared" si="88"/>
        <v>0</v>
      </c>
      <c r="R90" s="71">
        <f t="shared" si="89"/>
        <v>6.58</v>
      </c>
      <c r="S90" s="70">
        <f t="shared" si="109"/>
        <v>427.56840000000005</v>
      </c>
      <c r="T90" s="72">
        <f t="shared" si="110"/>
        <v>0</v>
      </c>
      <c r="U90" s="73">
        <f t="shared" si="111"/>
        <v>0</v>
      </c>
      <c r="V90" s="73">
        <f t="shared" si="112"/>
        <v>0</v>
      </c>
      <c r="W90" s="73">
        <f t="shared" si="113"/>
        <v>0</v>
      </c>
      <c r="X90" s="73">
        <f t="shared" si="114"/>
        <v>0</v>
      </c>
      <c r="Y90" s="73">
        <f t="shared" si="115"/>
        <v>0</v>
      </c>
      <c r="Z90" s="73">
        <f t="shared" si="116"/>
        <v>0</v>
      </c>
      <c r="AA90" s="74"/>
      <c r="AB90" s="177"/>
      <c r="AC90" s="177"/>
      <c r="AD90" s="177"/>
      <c r="AE90" s="177"/>
      <c r="AF90" s="177"/>
      <c r="AG90" s="177"/>
      <c r="AH90" s="177"/>
      <c r="AI90" s="177"/>
      <c r="AJ90" s="177"/>
      <c r="AK90" s="177"/>
      <c r="AL90" s="177"/>
      <c r="AM90" s="177"/>
      <c r="AN90" s="177"/>
      <c r="AO90" s="177"/>
      <c r="AP90" s="177"/>
      <c r="AQ90" s="177"/>
      <c r="AR90" s="177"/>
      <c r="AS90" s="177"/>
      <c r="AT90" s="177"/>
      <c r="AU90" s="71">
        <f t="shared" si="90"/>
        <v>6.58</v>
      </c>
      <c r="AV90" s="76">
        <f t="shared" si="91"/>
        <v>0</v>
      </c>
      <c r="AW90" s="76">
        <f t="shared" si="92"/>
        <v>0</v>
      </c>
      <c r="AX90" s="76">
        <f t="shared" si="93"/>
        <v>0</v>
      </c>
      <c r="AY90" s="76">
        <f t="shared" si="94"/>
        <v>0</v>
      </c>
      <c r="AZ90" s="76">
        <f t="shared" si="95"/>
        <v>0</v>
      </c>
      <c r="BA90" s="71">
        <f t="shared" si="96"/>
        <v>6.58</v>
      </c>
      <c r="BB90" s="71">
        <f t="shared" si="97"/>
        <v>0</v>
      </c>
      <c r="BC90" s="77">
        <f t="shared" si="117"/>
        <v>0</v>
      </c>
      <c r="BD90" s="77">
        <f t="shared" si="118"/>
        <v>0</v>
      </c>
      <c r="BE90" s="77">
        <f t="shared" si="119"/>
        <v>0</v>
      </c>
      <c r="BF90" s="77">
        <f t="shared" si="120"/>
        <v>0</v>
      </c>
      <c r="BG90" s="77">
        <f t="shared" si="121"/>
        <v>0</v>
      </c>
      <c r="BH90" s="77">
        <f t="shared" si="122"/>
        <v>0</v>
      </c>
      <c r="BI90" s="77">
        <f t="shared" si="123"/>
        <v>0</v>
      </c>
      <c r="BJ90" s="77">
        <f t="shared" si="124"/>
        <v>0</v>
      </c>
      <c r="BK90" s="77">
        <f t="shared" si="125"/>
        <v>0</v>
      </c>
      <c r="BL90" s="77">
        <f t="shared" si="126"/>
        <v>0</v>
      </c>
      <c r="BM90" s="77">
        <f t="shared" si="127"/>
        <v>0</v>
      </c>
      <c r="BN90" s="77">
        <f t="shared" si="128"/>
        <v>0</v>
      </c>
      <c r="BO90" s="77">
        <f t="shared" si="129"/>
        <v>0</v>
      </c>
      <c r="BP90" s="77">
        <f t="shared" si="130"/>
        <v>0</v>
      </c>
      <c r="BQ90" s="77">
        <f t="shared" si="131"/>
        <v>0</v>
      </c>
      <c r="BR90" s="77">
        <f t="shared" si="132"/>
        <v>0</v>
      </c>
      <c r="BS90" s="77">
        <f t="shared" si="133"/>
        <v>0</v>
      </c>
      <c r="BT90" s="77">
        <f t="shared" si="134"/>
        <v>0</v>
      </c>
      <c r="BU90" s="77">
        <f t="shared" si="135"/>
        <v>0</v>
      </c>
      <c r="BV90" s="77">
        <f t="shared" si="136"/>
        <v>0</v>
      </c>
      <c r="BW90" s="177"/>
      <c r="BX90" s="12" t="str">
        <f t="shared" si="99"/>
        <v/>
      </c>
      <c r="BY90" s="95">
        <f t="shared" si="100"/>
        <v>0</v>
      </c>
      <c r="BZ90" s="177">
        <f t="shared" si="101"/>
        <v>0</v>
      </c>
      <c r="CA90" s="177">
        <f t="shared" si="102"/>
        <v>0</v>
      </c>
      <c r="CB90" s="177">
        <f t="shared" si="103"/>
        <v>0</v>
      </c>
      <c r="CC90" s="177">
        <f t="shared" si="104"/>
        <v>0</v>
      </c>
      <c r="CD90" s="177">
        <f t="shared" si="105"/>
        <v>0</v>
      </c>
      <c r="CE90" s="177">
        <f t="shared" si="106"/>
        <v>0</v>
      </c>
      <c r="CF90" s="177">
        <f t="shared" si="107"/>
        <v>0</v>
      </c>
      <c r="CG90" s="9"/>
    </row>
    <row r="91" spans="1:85" ht="28.5">
      <c r="A91" s="190" t="s">
        <v>338</v>
      </c>
      <c r="B91" s="186" t="s">
        <v>339</v>
      </c>
      <c r="C91" s="208" t="s">
        <v>340</v>
      </c>
      <c r="D91" s="207" t="s">
        <v>65</v>
      </c>
      <c r="E91" s="74">
        <v>4.13</v>
      </c>
      <c r="F91" s="189">
        <v>168</v>
      </c>
      <c r="G91" s="68">
        <f t="shared" si="108"/>
        <v>693.84</v>
      </c>
      <c r="H91" s="69"/>
      <c r="I91" s="70">
        <f t="shared" si="84"/>
        <v>0</v>
      </c>
      <c r="J91" s="69"/>
      <c r="K91" s="70">
        <f t="shared" si="85"/>
        <v>0</v>
      </c>
      <c r="L91" s="69"/>
      <c r="M91" s="70">
        <f t="shared" si="86"/>
        <v>0</v>
      </c>
      <c r="N91" s="69"/>
      <c r="O91" s="70">
        <f t="shared" si="87"/>
        <v>0</v>
      </c>
      <c r="P91" s="69"/>
      <c r="Q91" s="70">
        <f t="shared" si="88"/>
        <v>0</v>
      </c>
      <c r="R91" s="71">
        <f t="shared" si="89"/>
        <v>4.13</v>
      </c>
      <c r="S91" s="70">
        <f t="shared" si="109"/>
        <v>693.84</v>
      </c>
      <c r="T91" s="72">
        <f t="shared" si="110"/>
        <v>0</v>
      </c>
      <c r="U91" s="73">
        <f t="shared" si="111"/>
        <v>0</v>
      </c>
      <c r="V91" s="73">
        <f t="shared" si="112"/>
        <v>0</v>
      </c>
      <c r="W91" s="73">
        <f t="shared" si="113"/>
        <v>0</v>
      </c>
      <c r="X91" s="73">
        <f t="shared" si="114"/>
        <v>0</v>
      </c>
      <c r="Y91" s="73">
        <f t="shared" si="115"/>
        <v>0</v>
      </c>
      <c r="Z91" s="73">
        <f t="shared" si="116"/>
        <v>0</v>
      </c>
      <c r="AA91" s="74"/>
      <c r="AB91" s="177"/>
      <c r="AC91" s="177"/>
      <c r="AD91" s="177"/>
      <c r="AE91" s="177"/>
      <c r="AF91" s="177"/>
      <c r="AG91" s="177"/>
      <c r="AH91" s="177"/>
      <c r="AI91" s="177"/>
      <c r="AJ91" s="177"/>
      <c r="AK91" s="177"/>
      <c r="AL91" s="177"/>
      <c r="AM91" s="177"/>
      <c r="AN91" s="177"/>
      <c r="AO91" s="177"/>
      <c r="AP91" s="177"/>
      <c r="AQ91" s="177"/>
      <c r="AR91" s="177"/>
      <c r="AS91" s="177"/>
      <c r="AT91" s="177"/>
      <c r="AU91" s="71">
        <f t="shared" si="90"/>
        <v>4.13</v>
      </c>
      <c r="AV91" s="76">
        <f t="shared" si="91"/>
        <v>0</v>
      </c>
      <c r="AW91" s="76">
        <f t="shared" si="92"/>
        <v>0</v>
      </c>
      <c r="AX91" s="76">
        <f t="shared" si="93"/>
        <v>0</v>
      </c>
      <c r="AY91" s="76">
        <f t="shared" si="94"/>
        <v>0</v>
      </c>
      <c r="AZ91" s="76">
        <f t="shared" si="95"/>
        <v>0</v>
      </c>
      <c r="BA91" s="71">
        <f t="shared" si="96"/>
        <v>4.13</v>
      </c>
      <c r="BB91" s="71">
        <f t="shared" si="97"/>
        <v>0</v>
      </c>
      <c r="BC91" s="77">
        <f t="shared" si="117"/>
        <v>0</v>
      </c>
      <c r="BD91" s="77">
        <f t="shared" si="118"/>
        <v>0</v>
      </c>
      <c r="BE91" s="77">
        <f t="shared" si="119"/>
        <v>0</v>
      </c>
      <c r="BF91" s="77">
        <f t="shared" si="120"/>
        <v>0</v>
      </c>
      <c r="BG91" s="77">
        <f t="shared" si="121"/>
        <v>0</v>
      </c>
      <c r="BH91" s="77">
        <f t="shared" si="122"/>
        <v>0</v>
      </c>
      <c r="BI91" s="77">
        <f t="shared" si="123"/>
        <v>0</v>
      </c>
      <c r="BJ91" s="77">
        <f t="shared" si="124"/>
        <v>0</v>
      </c>
      <c r="BK91" s="77">
        <f t="shared" si="125"/>
        <v>0</v>
      </c>
      <c r="BL91" s="77">
        <f t="shared" si="126"/>
        <v>0</v>
      </c>
      <c r="BM91" s="77">
        <f t="shared" si="127"/>
        <v>0</v>
      </c>
      <c r="BN91" s="77">
        <f t="shared" si="128"/>
        <v>0</v>
      </c>
      <c r="BO91" s="77">
        <f t="shared" si="129"/>
        <v>0</v>
      </c>
      <c r="BP91" s="77">
        <f t="shared" si="130"/>
        <v>0</v>
      </c>
      <c r="BQ91" s="77">
        <f t="shared" si="131"/>
        <v>0</v>
      </c>
      <c r="BR91" s="77">
        <f t="shared" si="132"/>
        <v>0</v>
      </c>
      <c r="BS91" s="77">
        <f t="shared" si="133"/>
        <v>0</v>
      </c>
      <c r="BT91" s="77">
        <f t="shared" si="134"/>
        <v>0</v>
      </c>
      <c r="BU91" s="77">
        <f t="shared" si="135"/>
        <v>0</v>
      </c>
      <c r="BV91" s="77">
        <f t="shared" si="136"/>
        <v>0</v>
      </c>
      <c r="BW91" s="177"/>
      <c r="BX91" s="12" t="str">
        <f t="shared" si="99"/>
        <v/>
      </c>
      <c r="BY91" s="95">
        <f t="shared" si="100"/>
        <v>0</v>
      </c>
      <c r="BZ91" s="177">
        <f t="shared" si="101"/>
        <v>0</v>
      </c>
      <c r="CA91" s="177">
        <f t="shared" si="102"/>
        <v>0</v>
      </c>
      <c r="CB91" s="177">
        <f t="shared" si="103"/>
        <v>0</v>
      </c>
      <c r="CC91" s="177">
        <f t="shared" si="104"/>
        <v>0</v>
      </c>
      <c r="CD91" s="177">
        <f t="shared" si="105"/>
        <v>0</v>
      </c>
      <c r="CE91" s="177">
        <f t="shared" si="106"/>
        <v>0</v>
      </c>
      <c r="CF91" s="177">
        <f t="shared" si="107"/>
        <v>0</v>
      </c>
      <c r="CG91" s="9"/>
    </row>
    <row r="92" spans="1:85" ht="29.25">
      <c r="A92" s="190" t="s">
        <v>341</v>
      </c>
      <c r="B92" s="186" t="s">
        <v>342</v>
      </c>
      <c r="C92" s="192" t="s">
        <v>343</v>
      </c>
      <c r="D92" s="207" t="s">
        <v>73</v>
      </c>
      <c r="E92" s="74">
        <v>614.79999999999995</v>
      </c>
      <c r="F92" s="189">
        <v>13.95</v>
      </c>
      <c r="G92" s="68">
        <f t="shared" si="108"/>
        <v>8576.4599999999991</v>
      </c>
      <c r="H92" s="69"/>
      <c r="I92" s="70">
        <f t="shared" si="84"/>
        <v>0</v>
      </c>
      <c r="J92" s="69"/>
      <c r="K92" s="70">
        <f t="shared" si="85"/>
        <v>0</v>
      </c>
      <c r="L92" s="69"/>
      <c r="M92" s="70">
        <f t="shared" si="86"/>
        <v>0</v>
      </c>
      <c r="N92" s="69"/>
      <c r="O92" s="70">
        <f t="shared" si="87"/>
        <v>0</v>
      </c>
      <c r="P92" s="69"/>
      <c r="Q92" s="70">
        <f t="shared" si="88"/>
        <v>0</v>
      </c>
      <c r="R92" s="71">
        <f t="shared" si="89"/>
        <v>614.79999999999995</v>
      </c>
      <c r="S92" s="70">
        <f t="shared" si="109"/>
        <v>8576.4599999999991</v>
      </c>
      <c r="T92" s="72">
        <f t="shared" si="110"/>
        <v>0</v>
      </c>
      <c r="U92" s="73">
        <f t="shared" si="111"/>
        <v>0</v>
      </c>
      <c r="V92" s="73">
        <f t="shared" si="112"/>
        <v>0</v>
      </c>
      <c r="W92" s="73">
        <f t="shared" si="113"/>
        <v>0</v>
      </c>
      <c r="X92" s="73">
        <f t="shared" si="114"/>
        <v>0</v>
      </c>
      <c r="Y92" s="73">
        <f t="shared" si="115"/>
        <v>0</v>
      </c>
      <c r="Z92" s="73">
        <f t="shared" si="116"/>
        <v>0</v>
      </c>
      <c r="AA92" s="74"/>
      <c r="AB92" s="177"/>
      <c r="AC92" s="177"/>
      <c r="AD92" s="177"/>
      <c r="AE92" s="177"/>
      <c r="AF92" s="177"/>
      <c r="AG92" s="177"/>
      <c r="AH92" s="177"/>
      <c r="AI92" s="177"/>
      <c r="AJ92" s="177"/>
      <c r="AK92" s="177"/>
      <c r="AL92" s="177"/>
      <c r="AM92" s="177"/>
      <c r="AN92" s="177"/>
      <c r="AO92" s="177"/>
      <c r="AP92" s="177"/>
      <c r="AQ92" s="177"/>
      <c r="AR92" s="177"/>
      <c r="AS92" s="177"/>
      <c r="AT92" s="177"/>
      <c r="AU92" s="71">
        <f t="shared" si="90"/>
        <v>614.79999999999995</v>
      </c>
      <c r="AV92" s="76">
        <f t="shared" si="91"/>
        <v>0</v>
      </c>
      <c r="AW92" s="76">
        <f t="shared" si="92"/>
        <v>0</v>
      </c>
      <c r="AX92" s="76">
        <f t="shared" si="93"/>
        <v>0</v>
      </c>
      <c r="AY92" s="76">
        <f t="shared" si="94"/>
        <v>0</v>
      </c>
      <c r="AZ92" s="76">
        <f t="shared" si="95"/>
        <v>0</v>
      </c>
      <c r="BA92" s="71">
        <f t="shared" si="96"/>
        <v>614.79999999999995</v>
      </c>
      <c r="BB92" s="71">
        <f t="shared" si="97"/>
        <v>0</v>
      </c>
      <c r="BC92" s="77">
        <f t="shared" si="117"/>
        <v>0</v>
      </c>
      <c r="BD92" s="77">
        <f t="shared" si="118"/>
        <v>0</v>
      </c>
      <c r="BE92" s="77">
        <f t="shared" si="119"/>
        <v>0</v>
      </c>
      <c r="BF92" s="77">
        <f t="shared" si="120"/>
        <v>0</v>
      </c>
      <c r="BG92" s="77">
        <f t="shared" si="121"/>
        <v>0</v>
      </c>
      <c r="BH92" s="77">
        <f t="shared" si="122"/>
        <v>0</v>
      </c>
      <c r="BI92" s="77">
        <f t="shared" si="123"/>
        <v>0</v>
      </c>
      <c r="BJ92" s="77">
        <f t="shared" si="124"/>
        <v>0</v>
      </c>
      <c r="BK92" s="77">
        <f t="shared" si="125"/>
        <v>0</v>
      </c>
      <c r="BL92" s="77">
        <f t="shared" si="126"/>
        <v>0</v>
      </c>
      <c r="BM92" s="77">
        <f t="shared" si="127"/>
        <v>0</v>
      </c>
      <c r="BN92" s="77">
        <f t="shared" si="128"/>
        <v>0</v>
      </c>
      <c r="BO92" s="77">
        <f t="shared" si="129"/>
        <v>0</v>
      </c>
      <c r="BP92" s="77">
        <f t="shared" si="130"/>
        <v>0</v>
      </c>
      <c r="BQ92" s="77">
        <f t="shared" si="131"/>
        <v>0</v>
      </c>
      <c r="BR92" s="77">
        <f t="shared" si="132"/>
        <v>0</v>
      </c>
      <c r="BS92" s="77">
        <f t="shared" si="133"/>
        <v>0</v>
      </c>
      <c r="BT92" s="77">
        <f t="shared" si="134"/>
        <v>0</v>
      </c>
      <c r="BU92" s="77">
        <f t="shared" si="135"/>
        <v>0</v>
      </c>
      <c r="BV92" s="77">
        <f t="shared" si="136"/>
        <v>0</v>
      </c>
      <c r="BW92" s="177"/>
      <c r="BX92" s="12" t="str">
        <f t="shared" si="99"/>
        <v/>
      </c>
      <c r="BY92" s="95">
        <f t="shared" si="100"/>
        <v>0</v>
      </c>
      <c r="BZ92" s="177">
        <f t="shared" si="101"/>
        <v>0</v>
      </c>
      <c r="CA92" s="177">
        <f t="shared" si="102"/>
        <v>0</v>
      </c>
      <c r="CB92" s="177">
        <f t="shared" si="103"/>
        <v>0</v>
      </c>
      <c r="CC92" s="177">
        <f t="shared" si="104"/>
        <v>0</v>
      </c>
      <c r="CD92" s="177">
        <f t="shared" si="105"/>
        <v>0</v>
      </c>
      <c r="CE92" s="177">
        <f t="shared" si="106"/>
        <v>0</v>
      </c>
      <c r="CF92" s="177">
        <f t="shared" si="107"/>
        <v>0</v>
      </c>
      <c r="CG92" s="9"/>
    </row>
    <row r="93" spans="1:85" ht="43.5">
      <c r="A93" s="205" t="s">
        <v>286</v>
      </c>
      <c r="B93" s="186" t="s">
        <v>344</v>
      </c>
      <c r="C93" s="202" t="s">
        <v>345</v>
      </c>
      <c r="D93" s="196" t="s">
        <v>65</v>
      </c>
      <c r="E93" s="209">
        <v>364.63</v>
      </c>
      <c r="F93" s="189">
        <v>58.63</v>
      </c>
      <c r="G93" s="68">
        <f t="shared" si="108"/>
        <v>21378.2569</v>
      </c>
      <c r="H93" s="69"/>
      <c r="I93" s="70">
        <f t="shared" si="84"/>
        <v>0</v>
      </c>
      <c r="J93" s="69"/>
      <c r="K93" s="70">
        <f t="shared" si="85"/>
        <v>0</v>
      </c>
      <c r="L93" s="69"/>
      <c r="M93" s="70">
        <f t="shared" si="86"/>
        <v>0</v>
      </c>
      <c r="N93" s="69"/>
      <c r="O93" s="70">
        <f t="shared" si="87"/>
        <v>0</v>
      </c>
      <c r="P93" s="69"/>
      <c r="Q93" s="70">
        <f t="shared" si="88"/>
        <v>0</v>
      </c>
      <c r="R93" s="71">
        <f t="shared" si="89"/>
        <v>364.63</v>
      </c>
      <c r="S93" s="70">
        <f t="shared" si="109"/>
        <v>21378.2569</v>
      </c>
      <c r="T93" s="72">
        <f t="shared" si="110"/>
        <v>0</v>
      </c>
      <c r="U93" s="73">
        <f t="shared" si="111"/>
        <v>0</v>
      </c>
      <c r="V93" s="73">
        <f t="shared" si="112"/>
        <v>0</v>
      </c>
      <c r="W93" s="73">
        <f t="shared" si="113"/>
        <v>0</v>
      </c>
      <c r="X93" s="73">
        <f t="shared" si="114"/>
        <v>0</v>
      </c>
      <c r="Y93" s="73">
        <f t="shared" si="115"/>
        <v>0</v>
      </c>
      <c r="Z93" s="73">
        <f t="shared" si="116"/>
        <v>0</v>
      </c>
      <c r="AA93" s="74"/>
      <c r="AB93" s="177"/>
      <c r="AC93" s="177"/>
      <c r="AD93" s="177"/>
      <c r="AE93" s="177"/>
      <c r="AF93" s="177"/>
      <c r="AG93" s="177"/>
      <c r="AH93" s="177"/>
      <c r="AI93" s="177"/>
      <c r="AJ93" s="177"/>
      <c r="AK93" s="177"/>
      <c r="AL93" s="177"/>
      <c r="AM93" s="177"/>
      <c r="AN93" s="177"/>
      <c r="AO93" s="177"/>
      <c r="AP93" s="177"/>
      <c r="AQ93" s="177"/>
      <c r="AR93" s="177"/>
      <c r="AS93" s="177"/>
      <c r="AT93" s="177"/>
      <c r="AU93" s="71">
        <f t="shared" si="90"/>
        <v>364.63</v>
      </c>
      <c r="AV93" s="76">
        <f t="shared" si="91"/>
        <v>0</v>
      </c>
      <c r="AW93" s="76">
        <f t="shared" si="92"/>
        <v>0</v>
      </c>
      <c r="AX93" s="76">
        <f t="shared" si="93"/>
        <v>0</v>
      </c>
      <c r="AY93" s="76">
        <f t="shared" si="94"/>
        <v>0</v>
      </c>
      <c r="AZ93" s="76">
        <f t="shared" si="95"/>
        <v>0</v>
      </c>
      <c r="BA93" s="71">
        <f t="shared" si="96"/>
        <v>364.63</v>
      </c>
      <c r="BB93" s="71">
        <f t="shared" si="97"/>
        <v>0</v>
      </c>
      <c r="BC93" s="77">
        <f t="shared" si="117"/>
        <v>0</v>
      </c>
      <c r="BD93" s="77">
        <f t="shared" si="118"/>
        <v>0</v>
      </c>
      <c r="BE93" s="77">
        <f t="shared" si="119"/>
        <v>0</v>
      </c>
      <c r="BF93" s="77">
        <f t="shared" si="120"/>
        <v>0</v>
      </c>
      <c r="BG93" s="77">
        <f t="shared" si="121"/>
        <v>0</v>
      </c>
      <c r="BH93" s="77">
        <f t="shared" si="122"/>
        <v>0</v>
      </c>
      <c r="BI93" s="77">
        <f t="shared" si="123"/>
        <v>0</v>
      </c>
      <c r="BJ93" s="77">
        <f t="shared" si="124"/>
        <v>0</v>
      </c>
      <c r="BK93" s="77">
        <f t="shared" si="125"/>
        <v>0</v>
      </c>
      <c r="BL93" s="77">
        <f t="shared" si="126"/>
        <v>0</v>
      </c>
      <c r="BM93" s="77">
        <f t="shared" si="127"/>
        <v>0</v>
      </c>
      <c r="BN93" s="77">
        <f t="shared" si="128"/>
        <v>0</v>
      </c>
      <c r="BO93" s="77">
        <f t="shared" si="129"/>
        <v>0</v>
      </c>
      <c r="BP93" s="77">
        <f t="shared" si="130"/>
        <v>0</v>
      </c>
      <c r="BQ93" s="77">
        <f t="shared" si="131"/>
        <v>0</v>
      </c>
      <c r="BR93" s="77">
        <f t="shared" si="132"/>
        <v>0</v>
      </c>
      <c r="BS93" s="77">
        <f t="shared" si="133"/>
        <v>0</v>
      </c>
      <c r="BT93" s="77">
        <f t="shared" si="134"/>
        <v>0</v>
      </c>
      <c r="BU93" s="77">
        <f t="shared" si="135"/>
        <v>0</v>
      </c>
      <c r="BV93" s="77">
        <f t="shared" si="136"/>
        <v>0</v>
      </c>
      <c r="BW93" s="177"/>
      <c r="BX93" s="12" t="str">
        <f t="shared" si="99"/>
        <v/>
      </c>
      <c r="BY93" s="95">
        <f t="shared" si="100"/>
        <v>0</v>
      </c>
      <c r="BZ93" s="177">
        <f t="shared" si="101"/>
        <v>0</v>
      </c>
      <c r="CA93" s="177">
        <f t="shared" si="102"/>
        <v>0</v>
      </c>
      <c r="CB93" s="177">
        <f t="shared" si="103"/>
        <v>0</v>
      </c>
      <c r="CC93" s="177">
        <f t="shared" si="104"/>
        <v>0</v>
      </c>
      <c r="CD93" s="177">
        <f t="shared" si="105"/>
        <v>0</v>
      </c>
      <c r="CE93" s="177">
        <f t="shared" si="106"/>
        <v>0</v>
      </c>
      <c r="CF93" s="177">
        <f t="shared" si="107"/>
        <v>0</v>
      </c>
      <c r="CG93" s="9"/>
    </row>
    <row r="94" spans="1:85" ht="43.5">
      <c r="A94" s="205" t="s">
        <v>346</v>
      </c>
      <c r="B94" s="186" t="s">
        <v>347</v>
      </c>
      <c r="C94" s="202" t="s">
        <v>348</v>
      </c>
      <c r="D94" s="177" t="s">
        <v>65</v>
      </c>
      <c r="E94" s="210">
        <v>56.02</v>
      </c>
      <c r="F94" s="189">
        <v>44.35</v>
      </c>
      <c r="G94" s="68">
        <f t="shared" si="108"/>
        <v>2484.4870000000001</v>
      </c>
      <c r="H94" s="69"/>
      <c r="I94" s="70">
        <f t="shared" si="84"/>
        <v>0</v>
      </c>
      <c r="J94" s="69"/>
      <c r="K94" s="70">
        <f t="shared" si="85"/>
        <v>0</v>
      </c>
      <c r="L94" s="69"/>
      <c r="M94" s="70">
        <f t="shared" si="86"/>
        <v>0</v>
      </c>
      <c r="N94" s="69"/>
      <c r="O94" s="70">
        <f t="shared" si="87"/>
        <v>0</v>
      </c>
      <c r="P94" s="69"/>
      <c r="Q94" s="70">
        <f t="shared" si="88"/>
        <v>0</v>
      </c>
      <c r="R94" s="71">
        <f t="shared" si="89"/>
        <v>56.02</v>
      </c>
      <c r="S94" s="70">
        <f t="shared" si="109"/>
        <v>2484.4870000000001</v>
      </c>
      <c r="T94" s="72">
        <f t="shared" si="110"/>
        <v>0</v>
      </c>
      <c r="U94" s="73">
        <f t="shared" si="111"/>
        <v>0</v>
      </c>
      <c r="V94" s="73">
        <f t="shared" si="112"/>
        <v>0</v>
      </c>
      <c r="W94" s="73">
        <f t="shared" si="113"/>
        <v>0</v>
      </c>
      <c r="X94" s="73">
        <f t="shared" si="114"/>
        <v>0</v>
      </c>
      <c r="Y94" s="73">
        <f t="shared" si="115"/>
        <v>0</v>
      </c>
      <c r="Z94" s="73">
        <f t="shared" si="116"/>
        <v>0</v>
      </c>
      <c r="AA94" s="74"/>
      <c r="AB94" s="177"/>
      <c r="AC94" s="177"/>
      <c r="AD94" s="177"/>
      <c r="AE94" s="177"/>
      <c r="AF94" s="177"/>
      <c r="AG94" s="177"/>
      <c r="AH94" s="177"/>
      <c r="AI94" s="177"/>
      <c r="AJ94" s="177"/>
      <c r="AK94" s="177"/>
      <c r="AL94" s="177"/>
      <c r="AM94" s="177"/>
      <c r="AN94" s="177"/>
      <c r="AO94" s="177"/>
      <c r="AP94" s="177"/>
      <c r="AQ94" s="177"/>
      <c r="AR94" s="177"/>
      <c r="AS94" s="177"/>
      <c r="AT94" s="177"/>
      <c r="AU94" s="71">
        <f t="shared" si="90"/>
        <v>56.02</v>
      </c>
      <c r="AV94" s="76">
        <f t="shared" si="91"/>
        <v>0</v>
      </c>
      <c r="AW94" s="76">
        <f t="shared" si="92"/>
        <v>0</v>
      </c>
      <c r="AX94" s="76">
        <f t="shared" si="93"/>
        <v>0</v>
      </c>
      <c r="AY94" s="76">
        <f t="shared" si="94"/>
        <v>0</v>
      </c>
      <c r="AZ94" s="76">
        <f t="shared" si="95"/>
        <v>0</v>
      </c>
      <c r="BA94" s="71">
        <f t="shared" si="96"/>
        <v>56.02</v>
      </c>
      <c r="BB94" s="71">
        <f t="shared" si="97"/>
        <v>0</v>
      </c>
      <c r="BC94" s="77">
        <f t="shared" si="117"/>
        <v>0</v>
      </c>
      <c r="BD94" s="77">
        <f t="shared" si="118"/>
        <v>0</v>
      </c>
      <c r="BE94" s="77">
        <f t="shared" si="119"/>
        <v>0</v>
      </c>
      <c r="BF94" s="77">
        <f t="shared" si="120"/>
        <v>0</v>
      </c>
      <c r="BG94" s="77">
        <f t="shared" si="121"/>
        <v>0</v>
      </c>
      <c r="BH94" s="77">
        <f t="shared" si="122"/>
        <v>0</v>
      </c>
      <c r="BI94" s="77">
        <f t="shared" si="123"/>
        <v>0</v>
      </c>
      <c r="BJ94" s="77">
        <f t="shared" si="124"/>
        <v>0</v>
      </c>
      <c r="BK94" s="77">
        <f t="shared" si="125"/>
        <v>0</v>
      </c>
      <c r="BL94" s="77">
        <f t="shared" si="126"/>
        <v>0</v>
      </c>
      <c r="BM94" s="77">
        <f t="shared" si="127"/>
        <v>0</v>
      </c>
      <c r="BN94" s="77">
        <f t="shared" si="128"/>
        <v>0</v>
      </c>
      <c r="BO94" s="77">
        <f t="shared" si="129"/>
        <v>0</v>
      </c>
      <c r="BP94" s="77">
        <f t="shared" si="130"/>
        <v>0</v>
      </c>
      <c r="BQ94" s="77">
        <f t="shared" si="131"/>
        <v>0</v>
      </c>
      <c r="BR94" s="77">
        <f t="shared" si="132"/>
        <v>0</v>
      </c>
      <c r="BS94" s="77">
        <f t="shared" si="133"/>
        <v>0</v>
      </c>
      <c r="BT94" s="77">
        <f t="shared" si="134"/>
        <v>0</v>
      </c>
      <c r="BU94" s="77">
        <f t="shared" si="135"/>
        <v>0</v>
      </c>
      <c r="BV94" s="77">
        <f t="shared" si="136"/>
        <v>0</v>
      </c>
      <c r="BW94" s="177"/>
      <c r="BX94" s="12" t="str">
        <f t="shared" si="99"/>
        <v/>
      </c>
      <c r="BY94" s="95">
        <f t="shared" si="100"/>
        <v>0</v>
      </c>
      <c r="BZ94" s="177">
        <f t="shared" si="101"/>
        <v>0</v>
      </c>
      <c r="CA94" s="177">
        <f t="shared" si="102"/>
        <v>0</v>
      </c>
      <c r="CB94" s="177">
        <f t="shared" si="103"/>
        <v>0</v>
      </c>
      <c r="CC94" s="177">
        <f t="shared" si="104"/>
        <v>0</v>
      </c>
      <c r="CD94" s="177">
        <f t="shared" si="105"/>
        <v>0</v>
      </c>
      <c r="CE94" s="177">
        <f t="shared" si="106"/>
        <v>0</v>
      </c>
      <c r="CF94" s="177">
        <f t="shared" si="107"/>
        <v>0</v>
      </c>
      <c r="CG94" s="9"/>
    </row>
    <row r="95" spans="1:85" ht="29.25">
      <c r="A95" s="205" t="s">
        <v>349</v>
      </c>
      <c r="B95" s="186" t="s">
        <v>350</v>
      </c>
      <c r="C95" s="202" t="s">
        <v>351</v>
      </c>
      <c r="D95" s="196" t="s">
        <v>65</v>
      </c>
      <c r="E95" s="211">
        <v>103.68</v>
      </c>
      <c r="F95" s="189">
        <v>90.93</v>
      </c>
      <c r="G95" s="68">
        <f t="shared" si="108"/>
        <v>9427.622400000002</v>
      </c>
      <c r="H95" s="69"/>
      <c r="I95" s="70">
        <f t="shared" si="84"/>
        <v>0</v>
      </c>
      <c r="J95" s="69"/>
      <c r="K95" s="70">
        <f t="shared" si="85"/>
        <v>0</v>
      </c>
      <c r="L95" s="69"/>
      <c r="M95" s="70">
        <f t="shared" si="86"/>
        <v>0</v>
      </c>
      <c r="N95" s="69"/>
      <c r="O95" s="70">
        <f t="shared" si="87"/>
        <v>0</v>
      </c>
      <c r="P95" s="69"/>
      <c r="Q95" s="70">
        <f t="shared" si="88"/>
        <v>0</v>
      </c>
      <c r="R95" s="71">
        <f t="shared" si="89"/>
        <v>103.68</v>
      </c>
      <c r="S95" s="70">
        <f t="shared" si="109"/>
        <v>9427.622400000002</v>
      </c>
      <c r="T95" s="72">
        <f t="shared" si="110"/>
        <v>0</v>
      </c>
      <c r="U95" s="73">
        <f t="shared" si="111"/>
        <v>0</v>
      </c>
      <c r="V95" s="73">
        <f t="shared" si="112"/>
        <v>0</v>
      </c>
      <c r="W95" s="73">
        <f t="shared" si="113"/>
        <v>0</v>
      </c>
      <c r="X95" s="73">
        <f t="shared" si="114"/>
        <v>0</v>
      </c>
      <c r="Y95" s="73">
        <f t="shared" si="115"/>
        <v>0</v>
      </c>
      <c r="Z95" s="73">
        <f t="shared" si="116"/>
        <v>0</v>
      </c>
      <c r="AA95" s="74"/>
      <c r="AB95" s="177"/>
      <c r="AC95" s="177"/>
      <c r="AD95" s="177"/>
      <c r="AE95" s="177"/>
      <c r="AF95" s="177"/>
      <c r="AG95" s="177"/>
      <c r="AH95" s="177"/>
      <c r="AI95" s="177"/>
      <c r="AJ95" s="177"/>
      <c r="AK95" s="177"/>
      <c r="AL95" s="177"/>
      <c r="AM95" s="177"/>
      <c r="AN95" s="177"/>
      <c r="AO95" s="177"/>
      <c r="AP95" s="177"/>
      <c r="AQ95" s="177"/>
      <c r="AR95" s="177"/>
      <c r="AS95" s="177"/>
      <c r="AT95" s="177"/>
      <c r="AU95" s="71">
        <f t="shared" si="90"/>
        <v>103.68</v>
      </c>
      <c r="AV95" s="76">
        <f t="shared" si="91"/>
        <v>0</v>
      </c>
      <c r="AW95" s="76">
        <f t="shared" si="92"/>
        <v>0</v>
      </c>
      <c r="AX95" s="76">
        <f t="shared" si="93"/>
        <v>0</v>
      </c>
      <c r="AY95" s="76">
        <f t="shared" si="94"/>
        <v>0</v>
      </c>
      <c r="AZ95" s="76">
        <f t="shared" si="95"/>
        <v>0</v>
      </c>
      <c r="BA95" s="71">
        <f t="shared" si="96"/>
        <v>103.68</v>
      </c>
      <c r="BB95" s="71">
        <f t="shared" si="97"/>
        <v>0</v>
      </c>
      <c r="BC95" s="77">
        <f t="shared" si="117"/>
        <v>0</v>
      </c>
      <c r="BD95" s="77">
        <f t="shared" si="118"/>
        <v>0</v>
      </c>
      <c r="BE95" s="77">
        <f t="shared" si="119"/>
        <v>0</v>
      </c>
      <c r="BF95" s="77">
        <f t="shared" si="120"/>
        <v>0</v>
      </c>
      <c r="BG95" s="77">
        <f t="shared" si="121"/>
        <v>0</v>
      </c>
      <c r="BH95" s="77">
        <f t="shared" si="122"/>
        <v>0</v>
      </c>
      <c r="BI95" s="77">
        <f t="shared" si="123"/>
        <v>0</v>
      </c>
      <c r="BJ95" s="77">
        <f t="shared" si="124"/>
        <v>0</v>
      </c>
      <c r="BK95" s="77">
        <f t="shared" si="125"/>
        <v>0</v>
      </c>
      <c r="BL95" s="77">
        <f t="shared" si="126"/>
        <v>0</v>
      </c>
      <c r="BM95" s="77">
        <f t="shared" si="127"/>
        <v>0</v>
      </c>
      <c r="BN95" s="77">
        <f t="shared" si="128"/>
        <v>0</v>
      </c>
      <c r="BO95" s="77">
        <f t="shared" si="129"/>
        <v>0</v>
      </c>
      <c r="BP95" s="77">
        <f t="shared" si="130"/>
        <v>0</v>
      </c>
      <c r="BQ95" s="77">
        <f t="shared" si="131"/>
        <v>0</v>
      </c>
      <c r="BR95" s="77">
        <f t="shared" si="132"/>
        <v>0</v>
      </c>
      <c r="BS95" s="77">
        <f t="shared" si="133"/>
        <v>0</v>
      </c>
      <c r="BT95" s="77">
        <f t="shared" si="134"/>
        <v>0</v>
      </c>
      <c r="BU95" s="77">
        <f t="shared" si="135"/>
        <v>0</v>
      </c>
      <c r="BV95" s="77">
        <f t="shared" si="136"/>
        <v>0</v>
      </c>
      <c r="BW95" s="177"/>
      <c r="BX95" s="12" t="str">
        <f t="shared" si="99"/>
        <v/>
      </c>
      <c r="BY95" s="95">
        <f t="shared" si="100"/>
        <v>0</v>
      </c>
      <c r="BZ95" s="177">
        <f t="shared" si="101"/>
        <v>0</v>
      </c>
      <c r="CA95" s="177">
        <f t="shared" si="102"/>
        <v>0</v>
      </c>
      <c r="CB95" s="177">
        <f t="shared" si="103"/>
        <v>0</v>
      </c>
      <c r="CC95" s="177">
        <f t="shared" si="104"/>
        <v>0</v>
      </c>
      <c r="CD95" s="177">
        <f t="shared" si="105"/>
        <v>0</v>
      </c>
      <c r="CE95" s="177">
        <f t="shared" si="106"/>
        <v>0</v>
      </c>
      <c r="CF95" s="177">
        <f t="shared" si="107"/>
        <v>0</v>
      </c>
      <c r="CG95" s="9"/>
    </row>
    <row r="96" spans="1:85">
      <c r="A96" s="205" t="s">
        <v>352</v>
      </c>
      <c r="B96" s="186" t="s">
        <v>353</v>
      </c>
      <c r="C96" s="192" t="s">
        <v>354</v>
      </c>
      <c r="D96" s="212" t="s">
        <v>65</v>
      </c>
      <c r="E96" s="211">
        <v>356</v>
      </c>
      <c r="F96" s="189">
        <v>46.95</v>
      </c>
      <c r="G96" s="68">
        <f t="shared" si="108"/>
        <v>16714.2</v>
      </c>
      <c r="H96" s="69"/>
      <c r="I96" s="70">
        <f t="shared" si="84"/>
        <v>0</v>
      </c>
      <c r="J96" s="69"/>
      <c r="K96" s="70">
        <f t="shared" si="85"/>
        <v>0</v>
      </c>
      <c r="L96" s="69"/>
      <c r="M96" s="70">
        <f t="shared" si="86"/>
        <v>0</v>
      </c>
      <c r="N96" s="69"/>
      <c r="O96" s="70">
        <f t="shared" si="87"/>
        <v>0</v>
      </c>
      <c r="P96" s="69"/>
      <c r="Q96" s="70">
        <f t="shared" si="88"/>
        <v>0</v>
      </c>
      <c r="R96" s="71">
        <f t="shared" si="89"/>
        <v>356</v>
      </c>
      <c r="S96" s="70">
        <f t="shared" si="109"/>
        <v>16714.2</v>
      </c>
      <c r="T96" s="72">
        <f t="shared" si="110"/>
        <v>0</v>
      </c>
      <c r="U96" s="73">
        <f t="shared" si="111"/>
        <v>0</v>
      </c>
      <c r="V96" s="73">
        <f t="shared" si="112"/>
        <v>0</v>
      </c>
      <c r="W96" s="73">
        <f t="shared" si="113"/>
        <v>0</v>
      </c>
      <c r="X96" s="73">
        <f t="shared" si="114"/>
        <v>0</v>
      </c>
      <c r="Y96" s="73">
        <f t="shared" si="115"/>
        <v>0</v>
      </c>
      <c r="Z96" s="73">
        <f t="shared" si="116"/>
        <v>0</v>
      </c>
      <c r="AA96" s="74"/>
      <c r="AB96" s="177"/>
      <c r="AC96" s="177"/>
      <c r="AD96" s="177"/>
      <c r="AE96" s="177"/>
      <c r="AF96" s="177"/>
      <c r="AG96" s="177"/>
      <c r="AH96" s="177"/>
      <c r="AI96" s="177"/>
      <c r="AJ96" s="177"/>
      <c r="AK96" s="177"/>
      <c r="AL96" s="177"/>
      <c r="AM96" s="177"/>
      <c r="AN96" s="177"/>
      <c r="AO96" s="177"/>
      <c r="AP96" s="177"/>
      <c r="AQ96" s="177"/>
      <c r="AR96" s="177"/>
      <c r="AS96" s="177"/>
      <c r="AT96" s="177"/>
      <c r="AU96" s="71">
        <f t="shared" si="90"/>
        <v>356</v>
      </c>
      <c r="AV96" s="76">
        <f t="shared" si="91"/>
        <v>0</v>
      </c>
      <c r="AW96" s="76">
        <f t="shared" si="92"/>
        <v>0</v>
      </c>
      <c r="AX96" s="76">
        <f t="shared" si="93"/>
        <v>0</v>
      </c>
      <c r="AY96" s="76">
        <f t="shared" si="94"/>
        <v>0</v>
      </c>
      <c r="AZ96" s="76">
        <f t="shared" si="95"/>
        <v>0</v>
      </c>
      <c r="BA96" s="71">
        <f t="shared" si="96"/>
        <v>356</v>
      </c>
      <c r="BB96" s="71">
        <f t="shared" si="97"/>
        <v>0</v>
      </c>
      <c r="BC96" s="77">
        <f t="shared" si="117"/>
        <v>0</v>
      </c>
      <c r="BD96" s="77">
        <f t="shared" si="118"/>
        <v>0</v>
      </c>
      <c r="BE96" s="77">
        <f t="shared" si="119"/>
        <v>0</v>
      </c>
      <c r="BF96" s="77">
        <f t="shared" si="120"/>
        <v>0</v>
      </c>
      <c r="BG96" s="77">
        <f t="shared" si="121"/>
        <v>0</v>
      </c>
      <c r="BH96" s="77">
        <f t="shared" si="122"/>
        <v>0</v>
      </c>
      <c r="BI96" s="77">
        <f t="shared" si="123"/>
        <v>0</v>
      </c>
      <c r="BJ96" s="77">
        <f t="shared" si="124"/>
        <v>0</v>
      </c>
      <c r="BK96" s="77">
        <f t="shared" si="125"/>
        <v>0</v>
      </c>
      <c r="BL96" s="77">
        <f t="shared" si="126"/>
        <v>0</v>
      </c>
      <c r="BM96" s="77">
        <f t="shared" si="127"/>
        <v>0</v>
      </c>
      <c r="BN96" s="77">
        <f t="shared" si="128"/>
        <v>0</v>
      </c>
      <c r="BO96" s="77">
        <f t="shared" si="129"/>
        <v>0</v>
      </c>
      <c r="BP96" s="77">
        <f t="shared" si="130"/>
        <v>0</v>
      </c>
      <c r="BQ96" s="77">
        <f t="shared" si="131"/>
        <v>0</v>
      </c>
      <c r="BR96" s="77">
        <f t="shared" si="132"/>
        <v>0</v>
      </c>
      <c r="BS96" s="77">
        <f t="shared" si="133"/>
        <v>0</v>
      </c>
      <c r="BT96" s="77">
        <f t="shared" si="134"/>
        <v>0</v>
      </c>
      <c r="BU96" s="77">
        <f t="shared" si="135"/>
        <v>0</v>
      </c>
      <c r="BV96" s="77">
        <f t="shared" si="136"/>
        <v>0</v>
      </c>
      <c r="BW96" s="177"/>
      <c r="BX96" s="12" t="str">
        <f t="shared" si="99"/>
        <v/>
      </c>
      <c r="BY96" s="95">
        <f t="shared" si="100"/>
        <v>0</v>
      </c>
      <c r="BZ96" s="177">
        <f t="shared" si="101"/>
        <v>0</v>
      </c>
      <c r="CA96" s="177">
        <f t="shared" si="102"/>
        <v>0</v>
      </c>
      <c r="CB96" s="177">
        <f t="shared" si="103"/>
        <v>0</v>
      </c>
      <c r="CC96" s="177">
        <f t="shared" si="104"/>
        <v>0</v>
      </c>
      <c r="CD96" s="177">
        <f t="shared" si="105"/>
        <v>0</v>
      </c>
      <c r="CE96" s="177">
        <f t="shared" si="106"/>
        <v>0</v>
      </c>
      <c r="CF96" s="177">
        <f t="shared" si="107"/>
        <v>0</v>
      </c>
      <c r="CG96" s="9"/>
    </row>
    <row r="97" spans="1:85" ht="29.25">
      <c r="A97" s="205" t="s">
        <v>355</v>
      </c>
      <c r="B97" s="186" t="s">
        <v>356</v>
      </c>
      <c r="C97" s="202" t="s">
        <v>357</v>
      </c>
      <c r="D97" s="196" t="s">
        <v>65</v>
      </c>
      <c r="E97" s="210">
        <v>58.46</v>
      </c>
      <c r="F97" s="189">
        <v>133.83000000000001</v>
      </c>
      <c r="G97" s="68">
        <f t="shared" si="108"/>
        <v>7823.7018000000007</v>
      </c>
      <c r="H97" s="69"/>
      <c r="I97" s="70">
        <f t="shared" si="84"/>
        <v>0</v>
      </c>
      <c r="J97" s="69"/>
      <c r="K97" s="70">
        <f t="shared" si="85"/>
        <v>0</v>
      </c>
      <c r="L97" s="69"/>
      <c r="M97" s="70">
        <f t="shared" si="86"/>
        <v>0</v>
      </c>
      <c r="N97" s="69"/>
      <c r="O97" s="70">
        <f t="shared" si="87"/>
        <v>0</v>
      </c>
      <c r="P97" s="69"/>
      <c r="Q97" s="70">
        <f t="shared" si="88"/>
        <v>0</v>
      </c>
      <c r="R97" s="71">
        <f t="shared" si="89"/>
        <v>58.46</v>
      </c>
      <c r="S97" s="70">
        <f t="shared" si="109"/>
        <v>7823.7018000000007</v>
      </c>
      <c r="T97" s="72">
        <f t="shared" si="110"/>
        <v>0</v>
      </c>
      <c r="U97" s="73">
        <f t="shared" si="111"/>
        <v>0</v>
      </c>
      <c r="V97" s="73">
        <f t="shared" si="112"/>
        <v>0</v>
      </c>
      <c r="W97" s="73">
        <f t="shared" si="113"/>
        <v>0</v>
      </c>
      <c r="X97" s="73">
        <f t="shared" si="114"/>
        <v>0</v>
      </c>
      <c r="Y97" s="73">
        <f t="shared" si="115"/>
        <v>0</v>
      </c>
      <c r="Z97" s="73">
        <f t="shared" si="116"/>
        <v>0</v>
      </c>
      <c r="AA97" s="74"/>
      <c r="AB97" s="177"/>
      <c r="AC97" s="177"/>
      <c r="AD97" s="177"/>
      <c r="AE97" s="177"/>
      <c r="AF97" s="177"/>
      <c r="AG97" s="177"/>
      <c r="AH97" s="177"/>
      <c r="AI97" s="177"/>
      <c r="AJ97" s="177"/>
      <c r="AK97" s="177"/>
      <c r="AL97" s="177"/>
      <c r="AM97" s="177"/>
      <c r="AN97" s="177"/>
      <c r="AO97" s="177"/>
      <c r="AP97" s="177"/>
      <c r="AQ97" s="177"/>
      <c r="AR97" s="177"/>
      <c r="AS97" s="177"/>
      <c r="AT97" s="177"/>
      <c r="AU97" s="71">
        <f t="shared" si="90"/>
        <v>58.46</v>
      </c>
      <c r="AV97" s="76">
        <f t="shared" si="91"/>
        <v>0</v>
      </c>
      <c r="AW97" s="76">
        <f t="shared" si="92"/>
        <v>0</v>
      </c>
      <c r="AX97" s="76">
        <f t="shared" si="93"/>
        <v>0</v>
      </c>
      <c r="AY97" s="76">
        <f t="shared" si="94"/>
        <v>0</v>
      </c>
      <c r="AZ97" s="76">
        <f t="shared" si="95"/>
        <v>0</v>
      </c>
      <c r="BA97" s="71">
        <f t="shared" si="96"/>
        <v>58.46</v>
      </c>
      <c r="BB97" s="71">
        <f t="shared" si="97"/>
        <v>0</v>
      </c>
      <c r="BC97" s="77">
        <f t="shared" si="117"/>
        <v>0</v>
      </c>
      <c r="BD97" s="77">
        <f t="shared" si="118"/>
        <v>0</v>
      </c>
      <c r="BE97" s="77">
        <f t="shared" si="119"/>
        <v>0</v>
      </c>
      <c r="BF97" s="77">
        <f t="shared" si="120"/>
        <v>0</v>
      </c>
      <c r="BG97" s="77">
        <f t="shared" si="121"/>
        <v>0</v>
      </c>
      <c r="BH97" s="77">
        <f t="shared" si="122"/>
        <v>0</v>
      </c>
      <c r="BI97" s="77">
        <f t="shared" si="123"/>
        <v>0</v>
      </c>
      <c r="BJ97" s="77">
        <f t="shared" si="124"/>
        <v>0</v>
      </c>
      <c r="BK97" s="77">
        <f t="shared" si="125"/>
        <v>0</v>
      </c>
      <c r="BL97" s="77">
        <f t="shared" si="126"/>
        <v>0</v>
      </c>
      <c r="BM97" s="77">
        <f t="shared" si="127"/>
        <v>0</v>
      </c>
      <c r="BN97" s="77">
        <f t="shared" si="128"/>
        <v>0</v>
      </c>
      <c r="BO97" s="77">
        <f t="shared" si="129"/>
        <v>0</v>
      </c>
      <c r="BP97" s="77">
        <f t="shared" si="130"/>
        <v>0</v>
      </c>
      <c r="BQ97" s="77">
        <f t="shared" si="131"/>
        <v>0</v>
      </c>
      <c r="BR97" s="77">
        <f t="shared" si="132"/>
        <v>0</v>
      </c>
      <c r="BS97" s="77">
        <f t="shared" si="133"/>
        <v>0</v>
      </c>
      <c r="BT97" s="77">
        <f t="shared" si="134"/>
        <v>0</v>
      </c>
      <c r="BU97" s="77">
        <f t="shared" si="135"/>
        <v>0</v>
      </c>
      <c r="BV97" s="77">
        <f t="shared" si="136"/>
        <v>0</v>
      </c>
      <c r="BW97" s="177"/>
      <c r="BX97" s="12" t="str">
        <f t="shared" si="99"/>
        <v/>
      </c>
      <c r="BY97" s="95">
        <f t="shared" si="100"/>
        <v>0</v>
      </c>
      <c r="BZ97" s="177">
        <f t="shared" si="101"/>
        <v>0</v>
      </c>
      <c r="CA97" s="177">
        <f t="shared" si="102"/>
        <v>0</v>
      </c>
      <c r="CB97" s="177">
        <f t="shared" si="103"/>
        <v>0</v>
      </c>
      <c r="CC97" s="177">
        <f t="shared" si="104"/>
        <v>0</v>
      </c>
      <c r="CD97" s="177">
        <f t="shared" si="105"/>
        <v>0</v>
      </c>
      <c r="CE97" s="177">
        <f t="shared" si="106"/>
        <v>0</v>
      </c>
      <c r="CF97" s="177">
        <f t="shared" si="107"/>
        <v>0</v>
      </c>
      <c r="CG97" s="9"/>
    </row>
    <row r="98" spans="1:85" ht="29.25">
      <c r="A98" s="205" t="s">
        <v>358</v>
      </c>
      <c r="B98" s="186" t="s">
        <v>359</v>
      </c>
      <c r="C98" s="192" t="s">
        <v>360</v>
      </c>
      <c r="D98" s="212" t="s">
        <v>65</v>
      </c>
      <c r="E98" s="211">
        <v>16.5</v>
      </c>
      <c r="F98" s="189">
        <v>168.53</v>
      </c>
      <c r="G98" s="68">
        <f t="shared" si="108"/>
        <v>2780.7449999999999</v>
      </c>
      <c r="H98" s="69"/>
      <c r="I98" s="70">
        <f t="shared" si="84"/>
        <v>0</v>
      </c>
      <c r="J98" s="69"/>
      <c r="K98" s="70">
        <f t="shared" si="85"/>
        <v>0</v>
      </c>
      <c r="L98" s="69"/>
      <c r="M98" s="70">
        <f t="shared" si="86"/>
        <v>0</v>
      </c>
      <c r="N98" s="69"/>
      <c r="O98" s="70">
        <f t="shared" si="87"/>
        <v>0</v>
      </c>
      <c r="P98" s="69"/>
      <c r="Q98" s="70">
        <f t="shared" si="88"/>
        <v>0</v>
      </c>
      <c r="R98" s="71">
        <f t="shared" si="89"/>
        <v>16.5</v>
      </c>
      <c r="S98" s="70">
        <f t="shared" si="109"/>
        <v>2780.7449999999999</v>
      </c>
      <c r="T98" s="72">
        <f t="shared" si="110"/>
        <v>0</v>
      </c>
      <c r="U98" s="73">
        <f t="shared" si="111"/>
        <v>0</v>
      </c>
      <c r="V98" s="73">
        <f t="shared" si="112"/>
        <v>0</v>
      </c>
      <c r="W98" s="73">
        <f t="shared" si="113"/>
        <v>0</v>
      </c>
      <c r="X98" s="73">
        <f t="shared" si="114"/>
        <v>0</v>
      </c>
      <c r="Y98" s="73">
        <f t="shared" si="115"/>
        <v>0</v>
      </c>
      <c r="Z98" s="73">
        <f t="shared" si="116"/>
        <v>0</v>
      </c>
      <c r="AA98" s="74"/>
      <c r="AB98" s="177"/>
      <c r="AC98" s="177"/>
      <c r="AD98" s="177"/>
      <c r="AE98" s="177"/>
      <c r="AF98" s="177"/>
      <c r="AG98" s="177"/>
      <c r="AH98" s="177"/>
      <c r="AI98" s="177"/>
      <c r="AJ98" s="177"/>
      <c r="AK98" s="177"/>
      <c r="AL98" s="177"/>
      <c r="AM98" s="177"/>
      <c r="AN98" s="177"/>
      <c r="AO98" s="177"/>
      <c r="AP98" s="177"/>
      <c r="AQ98" s="177"/>
      <c r="AR98" s="177"/>
      <c r="AS98" s="177"/>
      <c r="AT98" s="177"/>
      <c r="AU98" s="71">
        <f t="shared" si="90"/>
        <v>16.5</v>
      </c>
      <c r="AV98" s="76">
        <f t="shared" si="91"/>
        <v>0</v>
      </c>
      <c r="AW98" s="76">
        <f t="shared" si="92"/>
        <v>0</v>
      </c>
      <c r="AX98" s="76">
        <f t="shared" si="93"/>
        <v>0</v>
      </c>
      <c r="AY98" s="76">
        <f t="shared" si="94"/>
        <v>0</v>
      </c>
      <c r="AZ98" s="76">
        <f t="shared" si="95"/>
        <v>0</v>
      </c>
      <c r="BA98" s="71">
        <f t="shared" si="96"/>
        <v>16.5</v>
      </c>
      <c r="BB98" s="71">
        <f t="shared" si="97"/>
        <v>0</v>
      </c>
      <c r="BC98" s="77">
        <f t="shared" si="117"/>
        <v>0</v>
      </c>
      <c r="BD98" s="77">
        <f t="shared" si="118"/>
        <v>0</v>
      </c>
      <c r="BE98" s="77">
        <f t="shared" si="119"/>
        <v>0</v>
      </c>
      <c r="BF98" s="77">
        <f t="shared" si="120"/>
        <v>0</v>
      </c>
      <c r="BG98" s="77">
        <f t="shared" si="121"/>
        <v>0</v>
      </c>
      <c r="BH98" s="77">
        <f t="shared" si="122"/>
        <v>0</v>
      </c>
      <c r="BI98" s="77">
        <f t="shared" si="123"/>
        <v>0</v>
      </c>
      <c r="BJ98" s="77">
        <f t="shared" si="124"/>
        <v>0</v>
      </c>
      <c r="BK98" s="77">
        <f t="shared" si="125"/>
        <v>0</v>
      </c>
      <c r="BL98" s="77">
        <f t="shared" si="126"/>
        <v>0</v>
      </c>
      <c r="BM98" s="77">
        <f t="shared" si="127"/>
        <v>0</v>
      </c>
      <c r="BN98" s="77">
        <f t="shared" si="128"/>
        <v>0</v>
      </c>
      <c r="BO98" s="77">
        <f t="shared" si="129"/>
        <v>0</v>
      </c>
      <c r="BP98" s="77">
        <f t="shared" si="130"/>
        <v>0</v>
      </c>
      <c r="BQ98" s="77">
        <f t="shared" si="131"/>
        <v>0</v>
      </c>
      <c r="BR98" s="77">
        <f t="shared" si="132"/>
        <v>0</v>
      </c>
      <c r="BS98" s="77">
        <f t="shared" si="133"/>
        <v>0</v>
      </c>
      <c r="BT98" s="77">
        <f t="shared" si="134"/>
        <v>0</v>
      </c>
      <c r="BU98" s="77">
        <f t="shared" si="135"/>
        <v>0</v>
      </c>
      <c r="BV98" s="77">
        <f t="shared" si="136"/>
        <v>0</v>
      </c>
      <c r="BW98" s="177"/>
      <c r="BX98" s="12" t="str">
        <f t="shared" si="99"/>
        <v/>
      </c>
      <c r="BY98" s="95">
        <f t="shared" si="100"/>
        <v>0</v>
      </c>
      <c r="BZ98" s="177">
        <f t="shared" si="101"/>
        <v>0</v>
      </c>
      <c r="CA98" s="177">
        <f t="shared" si="102"/>
        <v>0</v>
      </c>
      <c r="CB98" s="177">
        <f t="shared" si="103"/>
        <v>0</v>
      </c>
      <c r="CC98" s="177">
        <f t="shared" si="104"/>
        <v>0</v>
      </c>
      <c r="CD98" s="177">
        <f t="shared" si="105"/>
        <v>0</v>
      </c>
      <c r="CE98" s="177">
        <f t="shared" si="106"/>
        <v>0</v>
      </c>
      <c r="CF98" s="177">
        <f t="shared" si="107"/>
        <v>0</v>
      </c>
      <c r="CG98" s="9"/>
    </row>
    <row r="99" spans="1:85">
      <c r="A99" s="205" t="s">
        <v>361</v>
      </c>
      <c r="B99" s="186" t="s">
        <v>362</v>
      </c>
      <c r="C99" s="192" t="s">
        <v>363</v>
      </c>
      <c r="D99" s="213" t="s">
        <v>73</v>
      </c>
      <c r="E99" s="211">
        <v>220</v>
      </c>
      <c r="F99" s="189">
        <v>4.57</v>
      </c>
      <c r="G99" s="68">
        <f t="shared" si="108"/>
        <v>1005.4000000000001</v>
      </c>
      <c r="H99" s="69"/>
      <c r="I99" s="70">
        <f t="shared" si="84"/>
        <v>0</v>
      </c>
      <c r="J99" s="69"/>
      <c r="K99" s="70">
        <f t="shared" si="85"/>
        <v>0</v>
      </c>
      <c r="L99" s="69"/>
      <c r="M99" s="70">
        <f t="shared" si="86"/>
        <v>0</v>
      </c>
      <c r="N99" s="69"/>
      <c r="O99" s="70">
        <f t="shared" si="87"/>
        <v>0</v>
      </c>
      <c r="P99" s="69"/>
      <c r="Q99" s="70">
        <f t="shared" si="88"/>
        <v>0</v>
      </c>
      <c r="R99" s="71">
        <f t="shared" si="89"/>
        <v>220</v>
      </c>
      <c r="S99" s="70">
        <f t="shared" si="109"/>
        <v>1005.4000000000001</v>
      </c>
      <c r="T99" s="72">
        <f t="shared" si="110"/>
        <v>0</v>
      </c>
      <c r="U99" s="73">
        <f t="shared" si="111"/>
        <v>0</v>
      </c>
      <c r="V99" s="73">
        <f t="shared" si="112"/>
        <v>0</v>
      </c>
      <c r="W99" s="73">
        <f t="shared" si="113"/>
        <v>0</v>
      </c>
      <c r="X99" s="73">
        <f t="shared" si="114"/>
        <v>0</v>
      </c>
      <c r="Y99" s="73">
        <f t="shared" si="115"/>
        <v>0</v>
      </c>
      <c r="Z99" s="73">
        <f t="shared" si="116"/>
        <v>0</v>
      </c>
      <c r="AA99" s="74"/>
      <c r="AB99" s="177"/>
      <c r="AC99" s="177"/>
      <c r="AD99" s="177"/>
      <c r="AE99" s="177"/>
      <c r="AF99" s="177"/>
      <c r="AG99" s="177"/>
      <c r="AH99" s="177"/>
      <c r="AI99" s="177"/>
      <c r="AJ99" s="177"/>
      <c r="AK99" s="177"/>
      <c r="AL99" s="177"/>
      <c r="AM99" s="177"/>
      <c r="AN99" s="177"/>
      <c r="AO99" s="177"/>
      <c r="AP99" s="177"/>
      <c r="AQ99" s="177"/>
      <c r="AR99" s="177"/>
      <c r="AS99" s="177"/>
      <c r="AT99" s="177"/>
      <c r="AU99" s="71">
        <f t="shared" si="90"/>
        <v>220</v>
      </c>
      <c r="AV99" s="76">
        <f t="shared" si="91"/>
        <v>0</v>
      </c>
      <c r="AW99" s="76">
        <f t="shared" si="92"/>
        <v>0</v>
      </c>
      <c r="AX99" s="76">
        <f t="shared" si="93"/>
        <v>0</v>
      </c>
      <c r="AY99" s="76">
        <f t="shared" si="94"/>
        <v>0</v>
      </c>
      <c r="AZ99" s="76">
        <f t="shared" si="95"/>
        <v>0</v>
      </c>
      <c r="BA99" s="71">
        <f t="shared" si="96"/>
        <v>220</v>
      </c>
      <c r="BB99" s="71">
        <f t="shared" si="97"/>
        <v>0</v>
      </c>
      <c r="BC99" s="77">
        <f t="shared" si="117"/>
        <v>0</v>
      </c>
      <c r="BD99" s="77">
        <f t="shared" si="118"/>
        <v>0</v>
      </c>
      <c r="BE99" s="77">
        <f t="shared" si="119"/>
        <v>0</v>
      </c>
      <c r="BF99" s="77">
        <f t="shared" si="120"/>
        <v>0</v>
      </c>
      <c r="BG99" s="77">
        <f t="shared" si="121"/>
        <v>0</v>
      </c>
      <c r="BH99" s="77">
        <f t="shared" si="122"/>
        <v>0</v>
      </c>
      <c r="BI99" s="77">
        <f t="shared" si="123"/>
        <v>0</v>
      </c>
      <c r="BJ99" s="77">
        <f t="shared" si="124"/>
        <v>0</v>
      </c>
      <c r="BK99" s="77">
        <f t="shared" si="125"/>
        <v>0</v>
      </c>
      <c r="BL99" s="77">
        <f t="shared" si="126"/>
        <v>0</v>
      </c>
      <c r="BM99" s="77">
        <f t="shared" si="127"/>
        <v>0</v>
      </c>
      <c r="BN99" s="77">
        <f t="shared" si="128"/>
        <v>0</v>
      </c>
      <c r="BO99" s="77">
        <f t="shared" si="129"/>
        <v>0</v>
      </c>
      <c r="BP99" s="77">
        <f t="shared" si="130"/>
        <v>0</v>
      </c>
      <c r="BQ99" s="77">
        <f t="shared" si="131"/>
        <v>0</v>
      </c>
      <c r="BR99" s="77">
        <f t="shared" si="132"/>
        <v>0</v>
      </c>
      <c r="BS99" s="77">
        <f t="shared" si="133"/>
        <v>0</v>
      </c>
      <c r="BT99" s="77">
        <f t="shared" si="134"/>
        <v>0</v>
      </c>
      <c r="BU99" s="77">
        <f t="shared" si="135"/>
        <v>0</v>
      </c>
      <c r="BV99" s="77">
        <f t="shared" si="136"/>
        <v>0</v>
      </c>
      <c r="BW99" s="177"/>
      <c r="BX99" s="12" t="str">
        <f t="shared" si="99"/>
        <v/>
      </c>
      <c r="BY99" s="95">
        <f t="shared" si="100"/>
        <v>0</v>
      </c>
      <c r="BZ99" s="177">
        <f t="shared" si="101"/>
        <v>0</v>
      </c>
      <c r="CA99" s="177">
        <f t="shared" si="102"/>
        <v>0</v>
      </c>
      <c r="CB99" s="177">
        <f t="shared" si="103"/>
        <v>0</v>
      </c>
      <c r="CC99" s="177">
        <f t="shared" si="104"/>
        <v>0</v>
      </c>
      <c r="CD99" s="177">
        <f t="shared" si="105"/>
        <v>0</v>
      </c>
      <c r="CE99" s="177">
        <f t="shared" si="106"/>
        <v>0</v>
      </c>
      <c r="CF99" s="177">
        <f t="shared" si="107"/>
        <v>0</v>
      </c>
      <c r="CG99" s="9"/>
    </row>
    <row r="100" spans="1:85">
      <c r="A100" s="205" t="s">
        <v>364</v>
      </c>
      <c r="B100" s="186" t="s">
        <v>365</v>
      </c>
      <c r="C100" s="192" t="s">
        <v>366</v>
      </c>
      <c r="D100" s="212" t="s">
        <v>65</v>
      </c>
      <c r="E100" s="211">
        <v>812</v>
      </c>
      <c r="F100" s="189">
        <v>11.24</v>
      </c>
      <c r="G100" s="68">
        <f t="shared" si="108"/>
        <v>9126.880000000001</v>
      </c>
      <c r="H100" s="69"/>
      <c r="I100" s="70">
        <f t="shared" si="84"/>
        <v>0</v>
      </c>
      <c r="J100" s="69"/>
      <c r="K100" s="70">
        <f t="shared" si="85"/>
        <v>0</v>
      </c>
      <c r="L100" s="69"/>
      <c r="M100" s="70">
        <f t="shared" si="86"/>
        <v>0</v>
      </c>
      <c r="N100" s="69"/>
      <c r="O100" s="70">
        <f t="shared" si="87"/>
        <v>0</v>
      </c>
      <c r="P100" s="69"/>
      <c r="Q100" s="70">
        <f t="shared" si="88"/>
        <v>0</v>
      </c>
      <c r="R100" s="71">
        <f t="shared" si="89"/>
        <v>812</v>
      </c>
      <c r="S100" s="70">
        <f t="shared" si="109"/>
        <v>9126.880000000001</v>
      </c>
      <c r="T100" s="72">
        <f t="shared" si="110"/>
        <v>0</v>
      </c>
      <c r="U100" s="73">
        <f t="shared" si="111"/>
        <v>0</v>
      </c>
      <c r="V100" s="73">
        <f t="shared" si="112"/>
        <v>0</v>
      </c>
      <c r="W100" s="73">
        <f t="shared" si="113"/>
        <v>0</v>
      </c>
      <c r="X100" s="73">
        <f t="shared" si="114"/>
        <v>0</v>
      </c>
      <c r="Y100" s="73">
        <f t="shared" si="115"/>
        <v>0</v>
      </c>
      <c r="Z100" s="73">
        <f t="shared" si="116"/>
        <v>0</v>
      </c>
      <c r="AA100" s="74"/>
      <c r="AB100" s="177"/>
      <c r="AC100" s="177"/>
      <c r="AD100" s="177"/>
      <c r="AE100" s="177"/>
      <c r="AF100" s="177"/>
      <c r="AG100" s="177"/>
      <c r="AH100" s="177"/>
      <c r="AI100" s="177"/>
      <c r="AJ100" s="177"/>
      <c r="AK100" s="177"/>
      <c r="AL100" s="177"/>
      <c r="AM100" s="177"/>
      <c r="AN100" s="177"/>
      <c r="AO100" s="177"/>
      <c r="AP100" s="177"/>
      <c r="AQ100" s="177"/>
      <c r="AR100" s="177"/>
      <c r="AS100" s="177"/>
      <c r="AT100" s="177"/>
      <c r="AU100" s="71">
        <f t="shared" si="90"/>
        <v>812</v>
      </c>
      <c r="AV100" s="76">
        <f t="shared" si="91"/>
        <v>0</v>
      </c>
      <c r="AW100" s="76">
        <f t="shared" si="92"/>
        <v>0</v>
      </c>
      <c r="AX100" s="76">
        <f t="shared" si="93"/>
        <v>0</v>
      </c>
      <c r="AY100" s="76">
        <f t="shared" si="94"/>
        <v>0</v>
      </c>
      <c r="AZ100" s="76">
        <f t="shared" si="95"/>
        <v>0</v>
      </c>
      <c r="BA100" s="71">
        <f t="shared" si="96"/>
        <v>812</v>
      </c>
      <c r="BB100" s="71">
        <f t="shared" si="97"/>
        <v>0</v>
      </c>
      <c r="BC100" s="77">
        <f t="shared" si="117"/>
        <v>0</v>
      </c>
      <c r="BD100" s="77">
        <f t="shared" si="118"/>
        <v>0</v>
      </c>
      <c r="BE100" s="77">
        <f t="shared" si="119"/>
        <v>0</v>
      </c>
      <c r="BF100" s="77">
        <f t="shared" si="120"/>
        <v>0</v>
      </c>
      <c r="BG100" s="77">
        <f t="shared" si="121"/>
        <v>0</v>
      </c>
      <c r="BH100" s="77">
        <f t="shared" si="122"/>
        <v>0</v>
      </c>
      <c r="BI100" s="77">
        <f t="shared" si="123"/>
        <v>0</v>
      </c>
      <c r="BJ100" s="77">
        <f t="shared" si="124"/>
        <v>0</v>
      </c>
      <c r="BK100" s="77">
        <f t="shared" si="125"/>
        <v>0</v>
      </c>
      <c r="BL100" s="77">
        <f t="shared" si="126"/>
        <v>0</v>
      </c>
      <c r="BM100" s="77">
        <f t="shared" si="127"/>
        <v>0</v>
      </c>
      <c r="BN100" s="77">
        <f t="shared" si="128"/>
        <v>0</v>
      </c>
      <c r="BO100" s="77">
        <f t="shared" si="129"/>
        <v>0</v>
      </c>
      <c r="BP100" s="77">
        <f t="shared" si="130"/>
        <v>0</v>
      </c>
      <c r="BQ100" s="77">
        <f t="shared" si="131"/>
        <v>0</v>
      </c>
      <c r="BR100" s="77">
        <f t="shared" si="132"/>
        <v>0</v>
      </c>
      <c r="BS100" s="77">
        <f t="shared" si="133"/>
        <v>0</v>
      </c>
      <c r="BT100" s="77">
        <f t="shared" si="134"/>
        <v>0</v>
      </c>
      <c r="BU100" s="77">
        <f t="shared" si="135"/>
        <v>0</v>
      </c>
      <c r="BV100" s="77">
        <f t="shared" si="136"/>
        <v>0</v>
      </c>
      <c r="BW100" s="177"/>
      <c r="BX100" s="12" t="str">
        <f t="shared" si="99"/>
        <v/>
      </c>
      <c r="BY100" s="95">
        <f t="shared" si="100"/>
        <v>0</v>
      </c>
      <c r="BZ100" s="177">
        <f t="shared" si="101"/>
        <v>0</v>
      </c>
      <c r="CA100" s="177">
        <f t="shared" si="102"/>
        <v>0</v>
      </c>
      <c r="CB100" s="177">
        <f t="shared" si="103"/>
        <v>0</v>
      </c>
      <c r="CC100" s="177">
        <f t="shared" si="104"/>
        <v>0</v>
      </c>
      <c r="CD100" s="177">
        <f t="shared" si="105"/>
        <v>0</v>
      </c>
      <c r="CE100" s="177">
        <f t="shared" si="106"/>
        <v>0</v>
      </c>
      <c r="CF100" s="177">
        <f t="shared" si="107"/>
        <v>0</v>
      </c>
      <c r="CG100" s="9"/>
    </row>
    <row r="101" spans="1:85">
      <c r="A101" s="205" t="s">
        <v>367</v>
      </c>
      <c r="B101" s="186" t="s">
        <v>368</v>
      </c>
      <c r="C101" s="192" t="s">
        <v>369</v>
      </c>
      <c r="D101" s="212" t="s">
        <v>65</v>
      </c>
      <c r="E101" s="211">
        <v>857.78</v>
      </c>
      <c r="F101" s="189">
        <v>2.15</v>
      </c>
      <c r="G101" s="68">
        <f t="shared" si="108"/>
        <v>1844.2269999999999</v>
      </c>
      <c r="H101" s="69"/>
      <c r="I101" s="70">
        <f t="shared" si="84"/>
        <v>0</v>
      </c>
      <c r="J101" s="69"/>
      <c r="K101" s="70">
        <f t="shared" si="85"/>
        <v>0</v>
      </c>
      <c r="L101" s="69"/>
      <c r="M101" s="70">
        <f t="shared" si="86"/>
        <v>0</v>
      </c>
      <c r="N101" s="69"/>
      <c r="O101" s="70">
        <f t="shared" si="87"/>
        <v>0</v>
      </c>
      <c r="P101" s="69"/>
      <c r="Q101" s="70">
        <f t="shared" si="88"/>
        <v>0</v>
      </c>
      <c r="R101" s="71">
        <f t="shared" si="89"/>
        <v>857.78</v>
      </c>
      <c r="S101" s="70">
        <f t="shared" si="109"/>
        <v>1844.2269999999999</v>
      </c>
      <c r="T101" s="72">
        <f t="shared" si="110"/>
        <v>0</v>
      </c>
      <c r="U101" s="73">
        <f t="shared" si="111"/>
        <v>0</v>
      </c>
      <c r="V101" s="73">
        <f t="shared" si="112"/>
        <v>0</v>
      </c>
      <c r="W101" s="73">
        <f t="shared" si="113"/>
        <v>0</v>
      </c>
      <c r="X101" s="73">
        <f t="shared" si="114"/>
        <v>0</v>
      </c>
      <c r="Y101" s="73">
        <f t="shared" si="115"/>
        <v>0</v>
      </c>
      <c r="Z101" s="73">
        <f t="shared" si="116"/>
        <v>0</v>
      </c>
      <c r="AA101" s="74"/>
      <c r="AB101" s="177"/>
      <c r="AC101" s="177"/>
      <c r="AD101" s="177"/>
      <c r="AE101" s="177"/>
      <c r="AF101" s="177"/>
      <c r="AG101" s="177"/>
      <c r="AH101" s="177"/>
      <c r="AI101" s="177"/>
      <c r="AJ101" s="177"/>
      <c r="AK101" s="177"/>
      <c r="AL101" s="177"/>
      <c r="AM101" s="177"/>
      <c r="AN101" s="177"/>
      <c r="AO101" s="177"/>
      <c r="AP101" s="177"/>
      <c r="AQ101" s="177"/>
      <c r="AR101" s="177"/>
      <c r="AS101" s="177"/>
      <c r="AT101" s="177"/>
      <c r="AU101" s="71">
        <f t="shared" si="90"/>
        <v>857.78</v>
      </c>
      <c r="AV101" s="76">
        <f t="shared" si="91"/>
        <v>0</v>
      </c>
      <c r="AW101" s="76">
        <f t="shared" si="92"/>
        <v>0</v>
      </c>
      <c r="AX101" s="76">
        <f t="shared" si="93"/>
        <v>0</v>
      </c>
      <c r="AY101" s="76">
        <f t="shared" si="94"/>
        <v>0</v>
      </c>
      <c r="AZ101" s="76">
        <f t="shared" si="95"/>
        <v>0</v>
      </c>
      <c r="BA101" s="71">
        <f t="shared" si="96"/>
        <v>857.78</v>
      </c>
      <c r="BB101" s="71">
        <f t="shared" si="97"/>
        <v>0</v>
      </c>
      <c r="BC101" s="77">
        <f t="shared" si="117"/>
        <v>0</v>
      </c>
      <c r="BD101" s="77">
        <f t="shared" si="118"/>
        <v>0</v>
      </c>
      <c r="BE101" s="77">
        <f t="shared" si="119"/>
        <v>0</v>
      </c>
      <c r="BF101" s="77">
        <f t="shared" si="120"/>
        <v>0</v>
      </c>
      <c r="BG101" s="77">
        <f t="shared" si="121"/>
        <v>0</v>
      </c>
      <c r="BH101" s="77">
        <f t="shared" si="122"/>
        <v>0</v>
      </c>
      <c r="BI101" s="77">
        <f t="shared" si="123"/>
        <v>0</v>
      </c>
      <c r="BJ101" s="77">
        <f t="shared" si="124"/>
        <v>0</v>
      </c>
      <c r="BK101" s="77">
        <f t="shared" si="125"/>
        <v>0</v>
      </c>
      <c r="BL101" s="77">
        <f t="shared" si="126"/>
        <v>0</v>
      </c>
      <c r="BM101" s="77">
        <f t="shared" si="127"/>
        <v>0</v>
      </c>
      <c r="BN101" s="77">
        <f t="shared" si="128"/>
        <v>0</v>
      </c>
      <c r="BO101" s="77">
        <f t="shared" si="129"/>
        <v>0</v>
      </c>
      <c r="BP101" s="77">
        <f t="shared" si="130"/>
        <v>0</v>
      </c>
      <c r="BQ101" s="77">
        <f t="shared" si="131"/>
        <v>0</v>
      </c>
      <c r="BR101" s="77">
        <f t="shared" si="132"/>
        <v>0</v>
      </c>
      <c r="BS101" s="77">
        <f t="shared" si="133"/>
        <v>0</v>
      </c>
      <c r="BT101" s="77">
        <f t="shared" si="134"/>
        <v>0</v>
      </c>
      <c r="BU101" s="77">
        <f t="shared" si="135"/>
        <v>0</v>
      </c>
      <c r="BV101" s="77">
        <f t="shared" si="136"/>
        <v>0</v>
      </c>
      <c r="BW101" s="177"/>
      <c r="BX101" s="12" t="str">
        <f t="shared" si="99"/>
        <v/>
      </c>
      <c r="BY101" s="95">
        <f t="shared" si="100"/>
        <v>0</v>
      </c>
      <c r="BZ101" s="177">
        <f t="shared" si="101"/>
        <v>0</v>
      </c>
      <c r="CA101" s="177">
        <f t="shared" si="102"/>
        <v>0</v>
      </c>
      <c r="CB101" s="177">
        <f t="shared" si="103"/>
        <v>0</v>
      </c>
      <c r="CC101" s="177">
        <f t="shared" si="104"/>
        <v>0</v>
      </c>
      <c r="CD101" s="177">
        <f t="shared" si="105"/>
        <v>0</v>
      </c>
      <c r="CE101" s="177">
        <f t="shared" si="106"/>
        <v>0</v>
      </c>
      <c r="CF101" s="177">
        <f t="shared" si="107"/>
        <v>0</v>
      </c>
      <c r="CG101" s="9"/>
    </row>
    <row r="102" spans="1:85">
      <c r="A102" s="205" t="s">
        <v>370</v>
      </c>
      <c r="B102" s="186" t="s">
        <v>371</v>
      </c>
      <c r="C102" s="192" t="s">
        <v>372</v>
      </c>
      <c r="D102" s="212" t="s">
        <v>65</v>
      </c>
      <c r="E102" s="211">
        <v>228.57</v>
      </c>
      <c r="F102" s="189">
        <v>6.58</v>
      </c>
      <c r="G102" s="68">
        <f t="shared" si="108"/>
        <v>1503.9905999999999</v>
      </c>
      <c r="H102" s="69"/>
      <c r="I102" s="70">
        <f t="shared" si="84"/>
        <v>0</v>
      </c>
      <c r="J102" s="69"/>
      <c r="K102" s="70">
        <f t="shared" si="85"/>
        <v>0</v>
      </c>
      <c r="L102" s="69"/>
      <c r="M102" s="70">
        <f t="shared" si="86"/>
        <v>0</v>
      </c>
      <c r="N102" s="69"/>
      <c r="O102" s="70">
        <f t="shared" si="87"/>
        <v>0</v>
      </c>
      <c r="P102" s="69"/>
      <c r="Q102" s="70">
        <f t="shared" si="88"/>
        <v>0</v>
      </c>
      <c r="R102" s="71">
        <f t="shared" si="89"/>
        <v>228.57</v>
      </c>
      <c r="S102" s="70">
        <f t="shared" si="109"/>
        <v>1503.9905999999999</v>
      </c>
      <c r="T102" s="72">
        <f t="shared" si="110"/>
        <v>0</v>
      </c>
      <c r="U102" s="73">
        <f t="shared" si="111"/>
        <v>0</v>
      </c>
      <c r="V102" s="73">
        <f t="shared" si="112"/>
        <v>0</v>
      </c>
      <c r="W102" s="73">
        <f t="shared" si="113"/>
        <v>0</v>
      </c>
      <c r="X102" s="73">
        <f t="shared" si="114"/>
        <v>0</v>
      </c>
      <c r="Y102" s="73">
        <f t="shared" si="115"/>
        <v>0</v>
      </c>
      <c r="Z102" s="73">
        <f t="shared" si="116"/>
        <v>0</v>
      </c>
      <c r="AA102" s="74"/>
      <c r="AB102" s="177"/>
      <c r="AC102" s="177"/>
      <c r="AD102" s="177"/>
      <c r="AE102" s="177"/>
      <c r="AF102" s="177"/>
      <c r="AG102" s="177"/>
      <c r="AH102" s="177"/>
      <c r="AI102" s="177"/>
      <c r="AJ102" s="177"/>
      <c r="AK102" s="177"/>
      <c r="AL102" s="177"/>
      <c r="AM102" s="177"/>
      <c r="AN102" s="177"/>
      <c r="AO102" s="177"/>
      <c r="AP102" s="177"/>
      <c r="AQ102" s="177"/>
      <c r="AR102" s="177"/>
      <c r="AS102" s="177"/>
      <c r="AT102" s="177"/>
      <c r="AU102" s="71">
        <f t="shared" si="90"/>
        <v>228.57</v>
      </c>
      <c r="AV102" s="76">
        <f t="shared" si="91"/>
        <v>0</v>
      </c>
      <c r="AW102" s="76">
        <f t="shared" si="92"/>
        <v>0</v>
      </c>
      <c r="AX102" s="76">
        <f t="shared" si="93"/>
        <v>0</v>
      </c>
      <c r="AY102" s="76">
        <f t="shared" si="94"/>
        <v>0</v>
      </c>
      <c r="AZ102" s="76">
        <f t="shared" si="95"/>
        <v>0</v>
      </c>
      <c r="BA102" s="71">
        <f t="shared" si="96"/>
        <v>228.57</v>
      </c>
      <c r="BB102" s="71">
        <f t="shared" si="97"/>
        <v>0</v>
      </c>
      <c r="BC102" s="77">
        <f t="shared" si="117"/>
        <v>0</v>
      </c>
      <c r="BD102" s="77">
        <f t="shared" si="118"/>
        <v>0</v>
      </c>
      <c r="BE102" s="77">
        <f t="shared" si="119"/>
        <v>0</v>
      </c>
      <c r="BF102" s="77">
        <f t="shared" si="120"/>
        <v>0</v>
      </c>
      <c r="BG102" s="77">
        <f t="shared" si="121"/>
        <v>0</v>
      </c>
      <c r="BH102" s="77">
        <f t="shared" si="122"/>
        <v>0</v>
      </c>
      <c r="BI102" s="77">
        <f t="shared" si="123"/>
        <v>0</v>
      </c>
      <c r="BJ102" s="77">
        <f t="shared" si="124"/>
        <v>0</v>
      </c>
      <c r="BK102" s="77">
        <f t="shared" si="125"/>
        <v>0</v>
      </c>
      <c r="BL102" s="77">
        <f t="shared" si="126"/>
        <v>0</v>
      </c>
      <c r="BM102" s="77">
        <f t="shared" si="127"/>
        <v>0</v>
      </c>
      <c r="BN102" s="77">
        <f t="shared" si="128"/>
        <v>0</v>
      </c>
      <c r="BO102" s="77">
        <f t="shared" si="129"/>
        <v>0</v>
      </c>
      <c r="BP102" s="77">
        <f t="shared" si="130"/>
        <v>0</v>
      </c>
      <c r="BQ102" s="77">
        <f t="shared" si="131"/>
        <v>0</v>
      </c>
      <c r="BR102" s="77">
        <f t="shared" si="132"/>
        <v>0</v>
      </c>
      <c r="BS102" s="77">
        <f t="shared" si="133"/>
        <v>0</v>
      </c>
      <c r="BT102" s="77">
        <f t="shared" si="134"/>
        <v>0</v>
      </c>
      <c r="BU102" s="77">
        <f t="shared" si="135"/>
        <v>0</v>
      </c>
      <c r="BV102" s="77">
        <f t="shared" si="136"/>
        <v>0</v>
      </c>
      <c r="BW102" s="177"/>
      <c r="BX102" s="12" t="str">
        <f t="shared" si="99"/>
        <v/>
      </c>
      <c r="BY102" s="95">
        <f t="shared" si="100"/>
        <v>0</v>
      </c>
      <c r="BZ102" s="177">
        <f t="shared" si="101"/>
        <v>0</v>
      </c>
      <c r="CA102" s="177">
        <f t="shared" si="102"/>
        <v>0</v>
      </c>
      <c r="CB102" s="177">
        <f t="shared" si="103"/>
        <v>0</v>
      </c>
      <c r="CC102" s="177">
        <f t="shared" si="104"/>
        <v>0</v>
      </c>
      <c r="CD102" s="177">
        <f t="shared" si="105"/>
        <v>0</v>
      </c>
      <c r="CE102" s="177">
        <f t="shared" si="106"/>
        <v>0</v>
      </c>
      <c r="CF102" s="177">
        <f t="shared" si="107"/>
        <v>0</v>
      </c>
      <c r="CG102" s="9"/>
    </row>
    <row r="103" spans="1:85">
      <c r="A103" s="58"/>
      <c r="B103" s="59" t="s">
        <v>79</v>
      </c>
      <c r="C103" s="60" t="s">
        <v>373</v>
      </c>
      <c r="D103" s="61"/>
      <c r="E103" s="61"/>
      <c r="F103" s="61"/>
      <c r="G103" s="62">
        <f>SUM(G104:G106)</f>
        <v>2247.6999999999998</v>
      </c>
      <c r="H103" s="63"/>
      <c r="I103" s="64">
        <f t="shared" si="84"/>
        <v>0</v>
      </c>
      <c r="J103" s="63"/>
      <c r="K103" s="64">
        <f t="shared" si="85"/>
        <v>0</v>
      </c>
      <c r="L103" s="63"/>
      <c r="M103" s="64">
        <f t="shared" si="86"/>
        <v>0</v>
      </c>
      <c r="N103" s="63"/>
      <c r="O103" s="64">
        <f t="shared" si="87"/>
        <v>0</v>
      </c>
      <c r="P103" s="63"/>
      <c r="Q103" s="64">
        <f t="shared" si="88"/>
        <v>0</v>
      </c>
      <c r="R103" s="176">
        <f t="shared" si="89"/>
        <v>0</v>
      </c>
      <c r="S103" s="62">
        <f>SUM(S104:S106)</f>
        <v>2247.6999999999998</v>
      </c>
      <c r="T103" s="62"/>
      <c r="U103" s="62"/>
      <c r="V103" s="62"/>
      <c r="W103" s="62"/>
      <c r="X103" s="62"/>
      <c r="Y103" s="62"/>
      <c r="Z103" s="165">
        <f>IF(C103&lt;&gt;"",SUM(BC103:BV103)/S103,"")</f>
        <v>0</v>
      </c>
      <c r="AA103" s="63"/>
      <c r="AB103" s="63"/>
      <c r="AC103" s="63"/>
      <c r="AD103" s="63"/>
      <c r="AE103" s="63"/>
      <c r="AF103" s="63"/>
      <c r="AG103" s="63"/>
      <c r="AH103" s="63"/>
      <c r="AI103" s="63"/>
      <c r="AJ103" s="63"/>
      <c r="AK103" s="63"/>
      <c r="AL103" s="63"/>
      <c r="AM103" s="63"/>
      <c r="AN103" s="63"/>
      <c r="AO103" s="63"/>
      <c r="AP103" s="63"/>
      <c r="AQ103" s="63"/>
      <c r="AR103" s="63"/>
      <c r="AS103" s="63"/>
      <c r="AT103" s="63"/>
      <c r="AU103" s="67" t="str">
        <f t="shared" si="90"/>
        <v/>
      </c>
      <c r="AV103" s="63">
        <f t="shared" si="91"/>
        <v>0</v>
      </c>
      <c r="AW103" s="63">
        <f t="shared" si="92"/>
        <v>0</v>
      </c>
      <c r="AX103" s="63">
        <f t="shared" si="93"/>
        <v>0</v>
      </c>
      <c r="AY103" s="63">
        <f t="shared" si="94"/>
        <v>0</v>
      </c>
      <c r="AZ103" s="63">
        <f t="shared" si="95"/>
        <v>0</v>
      </c>
      <c r="BA103" s="67">
        <f t="shared" si="96"/>
        <v>0</v>
      </c>
      <c r="BB103" s="67">
        <f t="shared" si="97"/>
        <v>0</v>
      </c>
      <c r="BC103" s="62">
        <f>SUM(BC104:BC106)</f>
        <v>0</v>
      </c>
      <c r="BD103" s="62">
        <f t="shared" ref="BD103:BV103" si="138">SUM(BD104:BD106)</f>
        <v>0</v>
      </c>
      <c r="BE103" s="62">
        <f t="shared" si="138"/>
        <v>0</v>
      </c>
      <c r="BF103" s="62">
        <f t="shared" si="138"/>
        <v>0</v>
      </c>
      <c r="BG103" s="62">
        <f t="shared" si="138"/>
        <v>0</v>
      </c>
      <c r="BH103" s="62">
        <f t="shared" si="138"/>
        <v>0</v>
      </c>
      <c r="BI103" s="62">
        <f t="shared" si="138"/>
        <v>0</v>
      </c>
      <c r="BJ103" s="62">
        <f t="shared" si="138"/>
        <v>0</v>
      </c>
      <c r="BK103" s="62">
        <f t="shared" si="138"/>
        <v>0</v>
      </c>
      <c r="BL103" s="62">
        <f t="shared" si="138"/>
        <v>0</v>
      </c>
      <c r="BM103" s="62">
        <f t="shared" si="138"/>
        <v>0</v>
      </c>
      <c r="BN103" s="62">
        <f t="shared" si="138"/>
        <v>0</v>
      </c>
      <c r="BO103" s="62">
        <f t="shared" si="138"/>
        <v>0</v>
      </c>
      <c r="BP103" s="62">
        <f t="shared" si="138"/>
        <v>0</v>
      </c>
      <c r="BQ103" s="62">
        <f t="shared" si="138"/>
        <v>0</v>
      </c>
      <c r="BR103" s="62">
        <f t="shared" si="138"/>
        <v>0</v>
      </c>
      <c r="BS103" s="62">
        <f t="shared" si="138"/>
        <v>0</v>
      </c>
      <c r="BT103" s="62">
        <f t="shared" si="138"/>
        <v>0</v>
      </c>
      <c r="BU103" s="62">
        <f t="shared" si="138"/>
        <v>0</v>
      </c>
      <c r="BV103" s="62">
        <f t="shared" si="138"/>
        <v>0</v>
      </c>
      <c r="BW103" s="63"/>
      <c r="BX103" t="str">
        <f t="shared" si="99"/>
        <v/>
      </c>
      <c r="BY103" s="94">
        <f t="shared" si="100"/>
        <v>0</v>
      </c>
      <c r="BZ103" s="94">
        <f t="shared" si="101"/>
        <v>0</v>
      </c>
      <c r="CA103" s="94">
        <f t="shared" si="102"/>
        <v>0</v>
      </c>
      <c r="CB103" s="94">
        <f t="shared" si="103"/>
        <v>0</v>
      </c>
      <c r="CC103" s="94">
        <f t="shared" si="104"/>
        <v>0</v>
      </c>
      <c r="CD103" s="94">
        <f t="shared" si="105"/>
        <v>0</v>
      </c>
      <c r="CE103" s="94">
        <f t="shared" si="106"/>
        <v>0</v>
      </c>
      <c r="CF103" s="94">
        <f t="shared" si="107"/>
        <v>0</v>
      </c>
      <c r="CG103" s="9"/>
    </row>
    <row r="104" spans="1:85">
      <c r="A104" s="205" t="s">
        <v>374</v>
      </c>
      <c r="B104" s="186" t="s">
        <v>375</v>
      </c>
      <c r="C104" s="192" t="s">
        <v>376</v>
      </c>
      <c r="D104" s="212" t="s">
        <v>61</v>
      </c>
      <c r="E104" s="211">
        <v>150</v>
      </c>
      <c r="F104" s="214">
        <v>6.51</v>
      </c>
      <c r="G104" s="68">
        <f t="shared" si="108"/>
        <v>976.5</v>
      </c>
      <c r="H104" s="69"/>
      <c r="I104" s="70">
        <f t="shared" si="84"/>
        <v>0</v>
      </c>
      <c r="J104" s="69"/>
      <c r="K104" s="70">
        <f t="shared" si="85"/>
        <v>0</v>
      </c>
      <c r="L104" s="69"/>
      <c r="M104" s="70">
        <f t="shared" si="86"/>
        <v>0</v>
      </c>
      <c r="N104" s="69"/>
      <c r="O104" s="70">
        <f t="shared" si="87"/>
        <v>0</v>
      </c>
      <c r="P104" s="69"/>
      <c r="Q104" s="70">
        <f t="shared" si="88"/>
        <v>0</v>
      </c>
      <c r="R104" s="71">
        <f t="shared" si="89"/>
        <v>150</v>
      </c>
      <c r="S104" s="70">
        <f t="shared" si="109"/>
        <v>976.5</v>
      </c>
      <c r="T104" s="72">
        <f t="shared" si="110"/>
        <v>0</v>
      </c>
      <c r="U104" s="73">
        <f t="shared" si="111"/>
        <v>0</v>
      </c>
      <c r="V104" s="73">
        <f t="shared" si="112"/>
        <v>0</v>
      </c>
      <c r="W104" s="73">
        <f t="shared" si="113"/>
        <v>0</v>
      </c>
      <c r="X104" s="73">
        <f t="shared" si="114"/>
        <v>0</v>
      </c>
      <c r="Y104" s="73">
        <f t="shared" si="115"/>
        <v>0</v>
      </c>
      <c r="Z104" s="73">
        <f t="shared" si="116"/>
        <v>0</v>
      </c>
      <c r="AA104" s="74"/>
      <c r="AB104" s="177"/>
      <c r="AC104" s="177"/>
      <c r="AD104" s="177"/>
      <c r="AE104" s="177"/>
      <c r="AF104" s="177"/>
      <c r="AG104" s="177"/>
      <c r="AH104" s="177"/>
      <c r="AI104" s="177"/>
      <c r="AJ104" s="177"/>
      <c r="AK104" s="177"/>
      <c r="AL104" s="177"/>
      <c r="AM104" s="177"/>
      <c r="AN104" s="177"/>
      <c r="AO104" s="177"/>
      <c r="AP104" s="177"/>
      <c r="AQ104" s="177"/>
      <c r="AR104" s="177"/>
      <c r="AS104" s="177"/>
      <c r="AT104" s="177"/>
      <c r="AU104" s="71">
        <f t="shared" si="90"/>
        <v>150</v>
      </c>
      <c r="AV104" s="76">
        <f t="shared" si="91"/>
        <v>0</v>
      </c>
      <c r="AW104" s="76">
        <f t="shared" si="92"/>
        <v>0</v>
      </c>
      <c r="AX104" s="76">
        <f t="shared" si="93"/>
        <v>0</v>
      </c>
      <c r="AY104" s="76">
        <f t="shared" si="94"/>
        <v>0</v>
      </c>
      <c r="AZ104" s="76">
        <f t="shared" si="95"/>
        <v>0</v>
      </c>
      <c r="BA104" s="71">
        <f t="shared" si="96"/>
        <v>150</v>
      </c>
      <c r="BB104" s="71">
        <f t="shared" si="97"/>
        <v>0</v>
      </c>
      <c r="BC104" s="77">
        <f t="shared" si="117"/>
        <v>0</v>
      </c>
      <c r="BD104" s="77">
        <f t="shared" si="118"/>
        <v>0</v>
      </c>
      <c r="BE104" s="77">
        <f t="shared" si="119"/>
        <v>0</v>
      </c>
      <c r="BF104" s="77">
        <f t="shared" si="120"/>
        <v>0</v>
      </c>
      <c r="BG104" s="77">
        <f t="shared" si="121"/>
        <v>0</v>
      </c>
      <c r="BH104" s="77">
        <f t="shared" si="122"/>
        <v>0</v>
      </c>
      <c r="BI104" s="77">
        <f t="shared" si="123"/>
        <v>0</v>
      </c>
      <c r="BJ104" s="77">
        <f t="shared" si="124"/>
        <v>0</v>
      </c>
      <c r="BK104" s="77">
        <f t="shared" si="125"/>
        <v>0</v>
      </c>
      <c r="BL104" s="77">
        <f t="shared" si="126"/>
        <v>0</v>
      </c>
      <c r="BM104" s="77">
        <f t="shared" si="127"/>
        <v>0</v>
      </c>
      <c r="BN104" s="77">
        <f t="shared" si="128"/>
        <v>0</v>
      </c>
      <c r="BO104" s="77">
        <f t="shared" si="129"/>
        <v>0</v>
      </c>
      <c r="BP104" s="77">
        <f t="shared" si="130"/>
        <v>0</v>
      </c>
      <c r="BQ104" s="77">
        <f t="shared" si="131"/>
        <v>0</v>
      </c>
      <c r="BR104" s="77">
        <f t="shared" si="132"/>
        <v>0</v>
      </c>
      <c r="BS104" s="77">
        <f t="shared" si="133"/>
        <v>0</v>
      </c>
      <c r="BT104" s="77">
        <f t="shared" si="134"/>
        <v>0</v>
      </c>
      <c r="BU104" s="77">
        <f t="shared" si="135"/>
        <v>0</v>
      </c>
      <c r="BV104" s="77">
        <f t="shared" si="136"/>
        <v>0</v>
      </c>
      <c r="BW104" s="177"/>
      <c r="BX104" s="12" t="str">
        <f t="shared" si="99"/>
        <v/>
      </c>
      <c r="BY104" s="95">
        <f t="shared" si="100"/>
        <v>0</v>
      </c>
      <c r="BZ104" s="177">
        <f t="shared" si="101"/>
        <v>0</v>
      </c>
      <c r="CA104" s="177">
        <f t="shared" si="102"/>
        <v>0</v>
      </c>
      <c r="CB104" s="177">
        <f t="shared" si="103"/>
        <v>0</v>
      </c>
      <c r="CC104" s="177">
        <f t="shared" si="104"/>
        <v>0</v>
      </c>
      <c r="CD104" s="177">
        <f t="shared" si="105"/>
        <v>0</v>
      </c>
      <c r="CE104" s="177">
        <f t="shared" si="106"/>
        <v>0</v>
      </c>
      <c r="CF104" s="177">
        <f t="shared" si="107"/>
        <v>0</v>
      </c>
      <c r="CG104" s="9"/>
    </row>
    <row r="105" spans="1:85">
      <c r="A105" s="205" t="s">
        <v>377</v>
      </c>
      <c r="B105" s="186" t="s">
        <v>378</v>
      </c>
      <c r="C105" s="202" t="s">
        <v>379</v>
      </c>
      <c r="D105" s="212" t="s">
        <v>61</v>
      </c>
      <c r="E105" s="211">
        <v>100</v>
      </c>
      <c r="F105" s="214">
        <v>6.28</v>
      </c>
      <c r="G105" s="68">
        <f t="shared" si="108"/>
        <v>628</v>
      </c>
      <c r="H105" s="69"/>
      <c r="I105" s="70">
        <f t="shared" si="84"/>
        <v>0</v>
      </c>
      <c r="J105" s="69"/>
      <c r="K105" s="70">
        <f t="shared" si="85"/>
        <v>0</v>
      </c>
      <c r="L105" s="69"/>
      <c r="M105" s="70">
        <f t="shared" si="86"/>
        <v>0</v>
      </c>
      <c r="N105" s="69"/>
      <c r="O105" s="70">
        <f t="shared" si="87"/>
        <v>0</v>
      </c>
      <c r="P105" s="69"/>
      <c r="Q105" s="70">
        <f t="shared" si="88"/>
        <v>0</v>
      </c>
      <c r="R105" s="71">
        <f t="shared" si="89"/>
        <v>100</v>
      </c>
      <c r="S105" s="70">
        <f t="shared" si="109"/>
        <v>628</v>
      </c>
      <c r="T105" s="72">
        <f t="shared" si="110"/>
        <v>0</v>
      </c>
      <c r="U105" s="73">
        <f t="shared" si="111"/>
        <v>0</v>
      </c>
      <c r="V105" s="73">
        <f t="shared" si="112"/>
        <v>0</v>
      </c>
      <c r="W105" s="73">
        <f t="shared" si="113"/>
        <v>0</v>
      </c>
      <c r="X105" s="73">
        <f t="shared" si="114"/>
        <v>0</v>
      </c>
      <c r="Y105" s="73">
        <f t="shared" si="115"/>
        <v>0</v>
      </c>
      <c r="Z105" s="73">
        <f t="shared" si="116"/>
        <v>0</v>
      </c>
      <c r="AA105" s="74"/>
      <c r="AB105" s="177"/>
      <c r="AC105" s="177"/>
      <c r="AD105" s="177"/>
      <c r="AE105" s="177"/>
      <c r="AF105" s="177"/>
      <c r="AG105" s="177"/>
      <c r="AH105" s="177"/>
      <c r="AI105" s="177"/>
      <c r="AJ105" s="177"/>
      <c r="AK105" s="177"/>
      <c r="AL105" s="177"/>
      <c r="AM105" s="177"/>
      <c r="AN105" s="177"/>
      <c r="AO105" s="177"/>
      <c r="AP105" s="177"/>
      <c r="AQ105" s="177"/>
      <c r="AR105" s="177"/>
      <c r="AS105" s="177"/>
      <c r="AT105" s="177"/>
      <c r="AU105" s="71">
        <f t="shared" si="90"/>
        <v>100</v>
      </c>
      <c r="AV105" s="76">
        <f t="shared" si="91"/>
        <v>0</v>
      </c>
      <c r="AW105" s="76">
        <f t="shared" si="92"/>
        <v>0</v>
      </c>
      <c r="AX105" s="76">
        <f t="shared" si="93"/>
        <v>0</v>
      </c>
      <c r="AY105" s="76">
        <f t="shared" si="94"/>
        <v>0</v>
      </c>
      <c r="AZ105" s="76">
        <f t="shared" si="95"/>
        <v>0</v>
      </c>
      <c r="BA105" s="71">
        <f t="shared" si="96"/>
        <v>100</v>
      </c>
      <c r="BB105" s="71">
        <f t="shared" si="97"/>
        <v>0</v>
      </c>
      <c r="BC105" s="77">
        <f t="shared" si="117"/>
        <v>0</v>
      </c>
      <c r="BD105" s="77">
        <f t="shared" si="118"/>
        <v>0</v>
      </c>
      <c r="BE105" s="77">
        <f t="shared" si="119"/>
        <v>0</v>
      </c>
      <c r="BF105" s="77">
        <f t="shared" si="120"/>
        <v>0</v>
      </c>
      <c r="BG105" s="77">
        <f t="shared" si="121"/>
        <v>0</v>
      </c>
      <c r="BH105" s="77">
        <f t="shared" si="122"/>
        <v>0</v>
      </c>
      <c r="BI105" s="77">
        <f t="shared" si="123"/>
        <v>0</v>
      </c>
      <c r="BJ105" s="77">
        <f t="shared" si="124"/>
        <v>0</v>
      </c>
      <c r="BK105" s="77">
        <f t="shared" si="125"/>
        <v>0</v>
      </c>
      <c r="BL105" s="77">
        <f t="shared" si="126"/>
        <v>0</v>
      </c>
      <c r="BM105" s="77">
        <f t="shared" si="127"/>
        <v>0</v>
      </c>
      <c r="BN105" s="77">
        <f t="shared" si="128"/>
        <v>0</v>
      </c>
      <c r="BO105" s="77">
        <f t="shared" si="129"/>
        <v>0</v>
      </c>
      <c r="BP105" s="77">
        <f t="shared" si="130"/>
        <v>0</v>
      </c>
      <c r="BQ105" s="77">
        <f t="shared" si="131"/>
        <v>0</v>
      </c>
      <c r="BR105" s="77">
        <f t="shared" si="132"/>
        <v>0</v>
      </c>
      <c r="BS105" s="77">
        <f t="shared" si="133"/>
        <v>0</v>
      </c>
      <c r="BT105" s="77">
        <f t="shared" si="134"/>
        <v>0</v>
      </c>
      <c r="BU105" s="77">
        <f t="shared" si="135"/>
        <v>0</v>
      </c>
      <c r="BV105" s="77">
        <f t="shared" si="136"/>
        <v>0</v>
      </c>
      <c r="BW105" s="177"/>
      <c r="BX105" s="12" t="str">
        <f t="shared" si="99"/>
        <v/>
      </c>
      <c r="BY105" s="95">
        <f t="shared" si="100"/>
        <v>0</v>
      </c>
      <c r="BZ105" s="177">
        <f t="shared" si="101"/>
        <v>0</v>
      </c>
      <c r="CA105" s="177">
        <f t="shared" si="102"/>
        <v>0</v>
      </c>
      <c r="CB105" s="177">
        <f t="shared" si="103"/>
        <v>0</v>
      </c>
      <c r="CC105" s="177">
        <f t="shared" si="104"/>
        <v>0</v>
      </c>
      <c r="CD105" s="177">
        <f t="shared" si="105"/>
        <v>0</v>
      </c>
      <c r="CE105" s="177">
        <f t="shared" si="106"/>
        <v>0</v>
      </c>
      <c r="CF105" s="177">
        <f t="shared" si="107"/>
        <v>0</v>
      </c>
      <c r="CG105" s="9"/>
    </row>
    <row r="106" spans="1:85">
      <c r="A106" s="205" t="s">
        <v>380</v>
      </c>
      <c r="B106" s="186" t="s">
        <v>381</v>
      </c>
      <c r="C106" s="202" t="s">
        <v>382</v>
      </c>
      <c r="D106" s="212" t="s">
        <v>65</v>
      </c>
      <c r="E106" s="211">
        <v>120</v>
      </c>
      <c r="F106" s="214">
        <v>5.36</v>
      </c>
      <c r="G106" s="68">
        <f t="shared" si="108"/>
        <v>643.20000000000005</v>
      </c>
      <c r="H106" s="69"/>
      <c r="I106" s="70">
        <f t="shared" si="84"/>
        <v>0</v>
      </c>
      <c r="J106" s="69"/>
      <c r="K106" s="70">
        <f t="shared" si="85"/>
        <v>0</v>
      </c>
      <c r="L106" s="69"/>
      <c r="M106" s="70">
        <f t="shared" si="86"/>
        <v>0</v>
      </c>
      <c r="N106" s="69"/>
      <c r="O106" s="70">
        <f t="shared" si="87"/>
        <v>0</v>
      </c>
      <c r="P106" s="69"/>
      <c r="Q106" s="70">
        <f t="shared" si="88"/>
        <v>0</v>
      </c>
      <c r="R106" s="71">
        <f t="shared" si="89"/>
        <v>120</v>
      </c>
      <c r="S106" s="70">
        <f t="shared" si="109"/>
        <v>643.20000000000005</v>
      </c>
      <c r="T106" s="72">
        <f t="shared" si="110"/>
        <v>0</v>
      </c>
      <c r="U106" s="73">
        <f t="shared" si="111"/>
        <v>0</v>
      </c>
      <c r="V106" s="73">
        <f t="shared" si="112"/>
        <v>0</v>
      </c>
      <c r="W106" s="73">
        <f t="shared" si="113"/>
        <v>0</v>
      </c>
      <c r="X106" s="73">
        <f t="shared" si="114"/>
        <v>0</v>
      </c>
      <c r="Y106" s="73">
        <f t="shared" si="115"/>
        <v>0</v>
      </c>
      <c r="Z106" s="73">
        <f t="shared" si="116"/>
        <v>0</v>
      </c>
      <c r="AA106" s="74"/>
      <c r="AB106" s="177"/>
      <c r="AC106" s="177"/>
      <c r="AD106" s="177"/>
      <c r="AE106" s="177"/>
      <c r="AF106" s="177"/>
      <c r="AG106" s="177"/>
      <c r="AH106" s="177"/>
      <c r="AI106" s="177"/>
      <c r="AJ106" s="177"/>
      <c r="AK106" s="177"/>
      <c r="AL106" s="177"/>
      <c r="AM106" s="177"/>
      <c r="AN106" s="177"/>
      <c r="AO106" s="177"/>
      <c r="AP106" s="177"/>
      <c r="AQ106" s="177"/>
      <c r="AR106" s="177"/>
      <c r="AS106" s="177"/>
      <c r="AT106" s="177"/>
      <c r="AU106" s="71">
        <f t="shared" si="90"/>
        <v>120</v>
      </c>
      <c r="AV106" s="76">
        <f t="shared" si="91"/>
        <v>0</v>
      </c>
      <c r="AW106" s="76">
        <f t="shared" si="92"/>
        <v>0</v>
      </c>
      <c r="AX106" s="76">
        <f t="shared" si="93"/>
        <v>0</v>
      </c>
      <c r="AY106" s="76">
        <f t="shared" si="94"/>
        <v>0</v>
      </c>
      <c r="AZ106" s="76">
        <f t="shared" si="95"/>
        <v>0</v>
      </c>
      <c r="BA106" s="71">
        <f t="shared" si="96"/>
        <v>120</v>
      </c>
      <c r="BB106" s="71">
        <f t="shared" si="97"/>
        <v>0</v>
      </c>
      <c r="BC106" s="77">
        <f t="shared" si="117"/>
        <v>0</v>
      </c>
      <c r="BD106" s="77">
        <f t="shared" si="118"/>
        <v>0</v>
      </c>
      <c r="BE106" s="77">
        <f t="shared" si="119"/>
        <v>0</v>
      </c>
      <c r="BF106" s="77">
        <f t="shared" si="120"/>
        <v>0</v>
      </c>
      <c r="BG106" s="77">
        <f t="shared" si="121"/>
        <v>0</v>
      </c>
      <c r="BH106" s="77">
        <f t="shared" si="122"/>
        <v>0</v>
      </c>
      <c r="BI106" s="77">
        <f t="shared" si="123"/>
        <v>0</v>
      </c>
      <c r="BJ106" s="77">
        <f t="shared" si="124"/>
        <v>0</v>
      </c>
      <c r="BK106" s="77">
        <f t="shared" si="125"/>
        <v>0</v>
      </c>
      <c r="BL106" s="77">
        <f t="shared" si="126"/>
        <v>0</v>
      </c>
      <c r="BM106" s="77">
        <f t="shared" si="127"/>
        <v>0</v>
      </c>
      <c r="BN106" s="77">
        <f t="shared" si="128"/>
        <v>0</v>
      </c>
      <c r="BO106" s="77">
        <f t="shared" si="129"/>
        <v>0</v>
      </c>
      <c r="BP106" s="77">
        <f t="shared" si="130"/>
        <v>0</v>
      </c>
      <c r="BQ106" s="77">
        <f t="shared" si="131"/>
        <v>0</v>
      </c>
      <c r="BR106" s="77">
        <f t="shared" si="132"/>
        <v>0</v>
      </c>
      <c r="BS106" s="77">
        <f t="shared" si="133"/>
        <v>0</v>
      </c>
      <c r="BT106" s="77">
        <f t="shared" si="134"/>
        <v>0</v>
      </c>
      <c r="BU106" s="77">
        <f t="shared" si="135"/>
        <v>0</v>
      </c>
      <c r="BV106" s="77">
        <f t="shared" si="136"/>
        <v>0</v>
      </c>
      <c r="BW106" s="177"/>
      <c r="BX106" s="12" t="str">
        <f t="shared" si="99"/>
        <v/>
      </c>
      <c r="BY106" s="95">
        <f t="shared" si="100"/>
        <v>0</v>
      </c>
      <c r="BZ106" s="177">
        <f t="shared" si="101"/>
        <v>0</v>
      </c>
      <c r="CA106" s="177">
        <f t="shared" si="102"/>
        <v>0</v>
      </c>
      <c r="CB106" s="177">
        <f t="shared" si="103"/>
        <v>0</v>
      </c>
      <c r="CC106" s="177">
        <f t="shared" si="104"/>
        <v>0</v>
      </c>
      <c r="CD106" s="177">
        <f t="shared" si="105"/>
        <v>0</v>
      </c>
      <c r="CE106" s="177">
        <f t="shared" si="106"/>
        <v>0</v>
      </c>
      <c r="CF106" s="177">
        <f t="shared" si="107"/>
        <v>0</v>
      </c>
      <c r="CG106" s="9"/>
    </row>
    <row r="107" spans="1:85">
      <c r="A107" s="58"/>
      <c r="B107" s="59" t="s">
        <v>80</v>
      </c>
      <c r="C107" s="60" t="s">
        <v>75</v>
      </c>
      <c r="D107" s="61"/>
      <c r="E107" s="61"/>
      <c r="F107" s="61"/>
      <c r="G107" s="62">
        <f>SUM(G108:G113)</f>
        <v>10812.758099999999</v>
      </c>
      <c r="H107" s="63"/>
      <c r="I107" s="64">
        <f t="shared" si="84"/>
        <v>0</v>
      </c>
      <c r="J107" s="63"/>
      <c r="K107" s="64">
        <f t="shared" si="85"/>
        <v>0</v>
      </c>
      <c r="L107" s="63"/>
      <c r="M107" s="64">
        <f t="shared" si="86"/>
        <v>0</v>
      </c>
      <c r="N107" s="63"/>
      <c r="O107" s="64">
        <f t="shared" si="87"/>
        <v>0</v>
      </c>
      <c r="P107" s="63"/>
      <c r="Q107" s="64">
        <f t="shared" si="88"/>
        <v>0</v>
      </c>
      <c r="R107" s="176">
        <f t="shared" si="89"/>
        <v>0</v>
      </c>
      <c r="S107" s="62">
        <f>SUM(S108:S113)</f>
        <v>10812.758099999999</v>
      </c>
      <c r="T107" s="62"/>
      <c r="U107" s="62"/>
      <c r="V107" s="62"/>
      <c r="W107" s="62"/>
      <c r="X107" s="62"/>
      <c r="Y107" s="62"/>
      <c r="Z107" s="165">
        <f>IF(C107&lt;&gt;"",SUM(BC107:BV107)/S107,"")</f>
        <v>0</v>
      </c>
      <c r="AA107" s="63"/>
      <c r="AB107" s="63"/>
      <c r="AC107" s="63"/>
      <c r="AD107" s="63"/>
      <c r="AE107" s="63"/>
      <c r="AF107" s="63"/>
      <c r="AG107" s="63"/>
      <c r="AH107" s="63"/>
      <c r="AI107" s="63"/>
      <c r="AJ107" s="63"/>
      <c r="AK107" s="63"/>
      <c r="AL107" s="63"/>
      <c r="AM107" s="63"/>
      <c r="AN107" s="63"/>
      <c r="AO107" s="63"/>
      <c r="AP107" s="63"/>
      <c r="AQ107" s="63"/>
      <c r="AR107" s="63"/>
      <c r="AS107" s="63"/>
      <c r="AT107" s="63"/>
      <c r="AU107" s="67" t="str">
        <f t="shared" si="90"/>
        <v/>
      </c>
      <c r="AV107" s="63">
        <f t="shared" si="91"/>
        <v>0</v>
      </c>
      <c r="AW107" s="63">
        <f t="shared" si="92"/>
        <v>0</v>
      </c>
      <c r="AX107" s="63">
        <f t="shared" si="93"/>
        <v>0</v>
      </c>
      <c r="AY107" s="63">
        <f t="shared" si="94"/>
        <v>0</v>
      </c>
      <c r="AZ107" s="63">
        <f t="shared" si="95"/>
        <v>0</v>
      </c>
      <c r="BA107" s="67">
        <f t="shared" si="96"/>
        <v>0</v>
      </c>
      <c r="BB107" s="67">
        <f t="shared" si="97"/>
        <v>0</v>
      </c>
      <c r="BC107" s="62">
        <f>SUM(BC108:BC113)</f>
        <v>0</v>
      </c>
      <c r="BD107" s="62">
        <f t="shared" ref="BD107:BV107" si="139">SUM(BD108:BD113)</f>
        <v>0</v>
      </c>
      <c r="BE107" s="62">
        <f t="shared" si="139"/>
        <v>0</v>
      </c>
      <c r="BF107" s="62">
        <f t="shared" si="139"/>
        <v>0</v>
      </c>
      <c r="BG107" s="62">
        <f t="shared" si="139"/>
        <v>0</v>
      </c>
      <c r="BH107" s="62">
        <f t="shared" si="139"/>
        <v>0</v>
      </c>
      <c r="BI107" s="62">
        <f t="shared" si="139"/>
        <v>0</v>
      </c>
      <c r="BJ107" s="62">
        <f t="shared" si="139"/>
        <v>0</v>
      </c>
      <c r="BK107" s="62">
        <f t="shared" si="139"/>
        <v>0</v>
      </c>
      <c r="BL107" s="62">
        <f t="shared" si="139"/>
        <v>0</v>
      </c>
      <c r="BM107" s="62">
        <f t="shared" si="139"/>
        <v>0</v>
      </c>
      <c r="BN107" s="62">
        <f t="shared" si="139"/>
        <v>0</v>
      </c>
      <c r="BO107" s="62">
        <f t="shared" si="139"/>
        <v>0</v>
      </c>
      <c r="BP107" s="62">
        <f t="shared" si="139"/>
        <v>0</v>
      </c>
      <c r="BQ107" s="62">
        <f t="shared" si="139"/>
        <v>0</v>
      </c>
      <c r="BR107" s="62">
        <f t="shared" si="139"/>
        <v>0</v>
      </c>
      <c r="BS107" s="62">
        <f t="shared" si="139"/>
        <v>0</v>
      </c>
      <c r="BT107" s="62">
        <f t="shared" si="139"/>
        <v>0</v>
      </c>
      <c r="BU107" s="62">
        <f t="shared" si="139"/>
        <v>0</v>
      </c>
      <c r="BV107" s="62">
        <f t="shared" si="139"/>
        <v>0</v>
      </c>
      <c r="BW107" s="63"/>
      <c r="BX107" t="str">
        <f t="shared" si="99"/>
        <v/>
      </c>
      <c r="BY107" s="94">
        <f t="shared" si="100"/>
        <v>0</v>
      </c>
      <c r="BZ107" s="94">
        <f t="shared" si="101"/>
        <v>0</v>
      </c>
      <c r="CA107" s="94">
        <f t="shared" si="102"/>
        <v>0</v>
      </c>
      <c r="CB107" s="94">
        <f t="shared" si="103"/>
        <v>0</v>
      </c>
      <c r="CC107" s="94">
        <f t="shared" si="104"/>
        <v>0</v>
      </c>
      <c r="CD107" s="94">
        <f t="shared" si="105"/>
        <v>0</v>
      </c>
      <c r="CE107" s="94">
        <f t="shared" si="106"/>
        <v>0</v>
      </c>
      <c r="CF107" s="94">
        <f t="shared" si="107"/>
        <v>0</v>
      </c>
      <c r="CG107" s="9"/>
    </row>
    <row r="108" spans="1:85">
      <c r="A108" s="190" t="s">
        <v>383</v>
      </c>
      <c r="B108" s="206" t="s">
        <v>384</v>
      </c>
      <c r="C108" s="187" t="s">
        <v>385</v>
      </c>
      <c r="D108" s="207" t="s">
        <v>65</v>
      </c>
      <c r="E108" s="74">
        <v>548.54999999999995</v>
      </c>
      <c r="F108" s="189">
        <v>6.92</v>
      </c>
      <c r="G108" s="68">
        <f t="shared" si="108"/>
        <v>3795.9659999999994</v>
      </c>
      <c r="H108" s="69"/>
      <c r="I108" s="70">
        <f t="shared" si="84"/>
        <v>0</v>
      </c>
      <c r="J108" s="69"/>
      <c r="K108" s="70">
        <f t="shared" si="85"/>
        <v>0</v>
      </c>
      <c r="L108" s="69"/>
      <c r="M108" s="70">
        <f t="shared" si="86"/>
        <v>0</v>
      </c>
      <c r="N108" s="69"/>
      <c r="O108" s="70">
        <f t="shared" si="87"/>
        <v>0</v>
      </c>
      <c r="P108" s="69"/>
      <c r="Q108" s="70">
        <f t="shared" si="88"/>
        <v>0</v>
      </c>
      <c r="R108" s="71">
        <f t="shared" si="89"/>
        <v>548.54999999999995</v>
      </c>
      <c r="S108" s="70">
        <f t="shared" si="109"/>
        <v>3795.9659999999994</v>
      </c>
      <c r="T108" s="72">
        <f t="shared" si="110"/>
        <v>0</v>
      </c>
      <c r="U108" s="73">
        <f t="shared" si="111"/>
        <v>0</v>
      </c>
      <c r="V108" s="73">
        <f t="shared" si="112"/>
        <v>0</v>
      </c>
      <c r="W108" s="73">
        <f t="shared" si="113"/>
        <v>0</v>
      </c>
      <c r="X108" s="73">
        <f t="shared" si="114"/>
        <v>0</v>
      </c>
      <c r="Y108" s="73">
        <f t="shared" si="115"/>
        <v>0</v>
      </c>
      <c r="Z108" s="73">
        <f t="shared" si="116"/>
        <v>0</v>
      </c>
      <c r="AA108" s="74"/>
      <c r="AB108" s="177"/>
      <c r="AC108" s="177"/>
      <c r="AD108" s="177"/>
      <c r="AE108" s="177"/>
      <c r="AF108" s="177"/>
      <c r="AG108" s="177"/>
      <c r="AH108" s="177"/>
      <c r="AI108" s="177"/>
      <c r="AJ108" s="177"/>
      <c r="AK108" s="177"/>
      <c r="AL108" s="177"/>
      <c r="AM108" s="177"/>
      <c r="AN108" s="177"/>
      <c r="AO108" s="177"/>
      <c r="AP108" s="177"/>
      <c r="AQ108" s="177"/>
      <c r="AR108" s="177"/>
      <c r="AS108" s="177"/>
      <c r="AT108" s="177"/>
      <c r="AU108" s="71">
        <f t="shared" si="90"/>
        <v>548.54999999999995</v>
      </c>
      <c r="AV108" s="76">
        <f t="shared" si="91"/>
        <v>0</v>
      </c>
      <c r="AW108" s="76">
        <f t="shared" si="92"/>
        <v>0</v>
      </c>
      <c r="AX108" s="76">
        <f t="shared" si="93"/>
        <v>0</v>
      </c>
      <c r="AY108" s="76">
        <f t="shared" si="94"/>
        <v>0</v>
      </c>
      <c r="AZ108" s="76">
        <f t="shared" si="95"/>
        <v>0</v>
      </c>
      <c r="BA108" s="71">
        <f t="shared" si="96"/>
        <v>548.54999999999995</v>
      </c>
      <c r="BB108" s="71">
        <f t="shared" si="97"/>
        <v>0</v>
      </c>
      <c r="BC108" s="77">
        <f t="shared" si="117"/>
        <v>0</v>
      </c>
      <c r="BD108" s="77">
        <f t="shared" si="118"/>
        <v>0</v>
      </c>
      <c r="BE108" s="77">
        <f t="shared" si="119"/>
        <v>0</v>
      </c>
      <c r="BF108" s="77">
        <f t="shared" si="120"/>
        <v>0</v>
      </c>
      <c r="BG108" s="77">
        <f t="shared" si="121"/>
        <v>0</v>
      </c>
      <c r="BH108" s="77">
        <f t="shared" si="122"/>
        <v>0</v>
      </c>
      <c r="BI108" s="77">
        <f t="shared" si="123"/>
        <v>0</v>
      </c>
      <c r="BJ108" s="77">
        <f t="shared" si="124"/>
        <v>0</v>
      </c>
      <c r="BK108" s="77">
        <f t="shared" si="125"/>
        <v>0</v>
      </c>
      <c r="BL108" s="77">
        <f t="shared" si="126"/>
        <v>0</v>
      </c>
      <c r="BM108" s="77">
        <f t="shared" si="127"/>
        <v>0</v>
      </c>
      <c r="BN108" s="77">
        <f t="shared" si="128"/>
        <v>0</v>
      </c>
      <c r="BO108" s="77">
        <f t="shared" si="129"/>
        <v>0</v>
      </c>
      <c r="BP108" s="77">
        <f t="shared" si="130"/>
        <v>0</v>
      </c>
      <c r="BQ108" s="77">
        <f t="shared" si="131"/>
        <v>0</v>
      </c>
      <c r="BR108" s="77">
        <f t="shared" si="132"/>
        <v>0</v>
      </c>
      <c r="BS108" s="77">
        <f t="shared" si="133"/>
        <v>0</v>
      </c>
      <c r="BT108" s="77">
        <f t="shared" si="134"/>
        <v>0</v>
      </c>
      <c r="BU108" s="77">
        <f t="shared" si="135"/>
        <v>0</v>
      </c>
      <c r="BV108" s="77">
        <f t="shared" si="136"/>
        <v>0</v>
      </c>
      <c r="BW108" s="177"/>
      <c r="BX108" s="12" t="str">
        <f t="shared" si="99"/>
        <v/>
      </c>
      <c r="BY108" s="95">
        <f t="shared" si="100"/>
        <v>0</v>
      </c>
      <c r="BZ108" s="177">
        <f t="shared" si="101"/>
        <v>0</v>
      </c>
      <c r="CA108" s="177">
        <f t="shared" si="102"/>
        <v>0</v>
      </c>
      <c r="CB108" s="177">
        <f t="shared" si="103"/>
        <v>0</v>
      </c>
      <c r="CC108" s="177">
        <f t="shared" si="104"/>
        <v>0</v>
      </c>
      <c r="CD108" s="177">
        <f t="shared" si="105"/>
        <v>0</v>
      </c>
      <c r="CE108" s="177">
        <f t="shared" si="106"/>
        <v>0</v>
      </c>
      <c r="CF108" s="177">
        <f t="shared" si="107"/>
        <v>0</v>
      </c>
      <c r="CG108" s="9"/>
    </row>
    <row r="109" spans="1:85">
      <c r="A109" s="190" t="s">
        <v>386</v>
      </c>
      <c r="B109" s="206" t="s">
        <v>387</v>
      </c>
      <c r="C109" s="187" t="s">
        <v>388</v>
      </c>
      <c r="D109" s="207" t="s">
        <v>65</v>
      </c>
      <c r="E109" s="74">
        <v>548.54999999999995</v>
      </c>
      <c r="F109" s="189">
        <v>2.88</v>
      </c>
      <c r="G109" s="68">
        <f t="shared" si="108"/>
        <v>1579.8239999999998</v>
      </c>
      <c r="H109" s="69"/>
      <c r="I109" s="70">
        <f t="shared" si="84"/>
        <v>0</v>
      </c>
      <c r="J109" s="69"/>
      <c r="K109" s="70">
        <f t="shared" si="85"/>
        <v>0</v>
      </c>
      <c r="L109" s="69"/>
      <c r="M109" s="70">
        <f t="shared" si="86"/>
        <v>0</v>
      </c>
      <c r="N109" s="69"/>
      <c r="O109" s="70">
        <f t="shared" si="87"/>
        <v>0</v>
      </c>
      <c r="P109" s="69"/>
      <c r="Q109" s="70">
        <f t="shared" si="88"/>
        <v>0</v>
      </c>
      <c r="R109" s="71">
        <f t="shared" si="89"/>
        <v>548.54999999999995</v>
      </c>
      <c r="S109" s="70">
        <f t="shared" si="109"/>
        <v>1579.8239999999998</v>
      </c>
      <c r="T109" s="72">
        <f t="shared" si="110"/>
        <v>0</v>
      </c>
      <c r="U109" s="73">
        <f t="shared" si="111"/>
        <v>0</v>
      </c>
      <c r="V109" s="73">
        <f t="shared" si="112"/>
        <v>0</v>
      </c>
      <c r="W109" s="73">
        <f t="shared" si="113"/>
        <v>0</v>
      </c>
      <c r="X109" s="73">
        <f t="shared" si="114"/>
        <v>0</v>
      </c>
      <c r="Y109" s="73">
        <f t="shared" si="115"/>
        <v>0</v>
      </c>
      <c r="Z109" s="73">
        <f t="shared" si="116"/>
        <v>0</v>
      </c>
      <c r="AA109" s="74"/>
      <c r="AB109" s="177"/>
      <c r="AC109" s="177"/>
      <c r="AD109" s="177"/>
      <c r="AE109" s="177"/>
      <c r="AF109" s="177"/>
      <c r="AG109" s="177"/>
      <c r="AH109" s="177"/>
      <c r="AI109" s="177"/>
      <c r="AJ109" s="177"/>
      <c r="AK109" s="177"/>
      <c r="AL109" s="177"/>
      <c r="AM109" s="177"/>
      <c r="AN109" s="177"/>
      <c r="AO109" s="177"/>
      <c r="AP109" s="177"/>
      <c r="AQ109" s="177"/>
      <c r="AR109" s="177"/>
      <c r="AS109" s="177"/>
      <c r="AT109" s="177"/>
      <c r="AU109" s="71">
        <f t="shared" si="90"/>
        <v>548.54999999999995</v>
      </c>
      <c r="AV109" s="76">
        <f t="shared" si="91"/>
        <v>0</v>
      </c>
      <c r="AW109" s="76">
        <f t="shared" si="92"/>
        <v>0</v>
      </c>
      <c r="AX109" s="76">
        <f t="shared" si="93"/>
        <v>0</v>
      </c>
      <c r="AY109" s="76">
        <f t="shared" si="94"/>
        <v>0</v>
      </c>
      <c r="AZ109" s="76">
        <f t="shared" si="95"/>
        <v>0</v>
      </c>
      <c r="BA109" s="71">
        <f t="shared" si="96"/>
        <v>548.54999999999995</v>
      </c>
      <c r="BB109" s="71">
        <f t="shared" si="97"/>
        <v>0</v>
      </c>
      <c r="BC109" s="77">
        <f t="shared" si="117"/>
        <v>0</v>
      </c>
      <c r="BD109" s="77">
        <f t="shared" si="118"/>
        <v>0</v>
      </c>
      <c r="BE109" s="77">
        <f t="shared" si="119"/>
        <v>0</v>
      </c>
      <c r="BF109" s="77">
        <f t="shared" si="120"/>
        <v>0</v>
      </c>
      <c r="BG109" s="77">
        <f t="shared" si="121"/>
        <v>0</v>
      </c>
      <c r="BH109" s="77">
        <f t="shared" si="122"/>
        <v>0</v>
      </c>
      <c r="BI109" s="77">
        <f t="shared" si="123"/>
        <v>0</v>
      </c>
      <c r="BJ109" s="77">
        <f t="shared" si="124"/>
        <v>0</v>
      </c>
      <c r="BK109" s="77">
        <f t="shared" si="125"/>
        <v>0</v>
      </c>
      <c r="BL109" s="77">
        <f t="shared" si="126"/>
        <v>0</v>
      </c>
      <c r="BM109" s="77">
        <f t="shared" si="127"/>
        <v>0</v>
      </c>
      <c r="BN109" s="77">
        <f t="shared" si="128"/>
        <v>0</v>
      </c>
      <c r="BO109" s="77">
        <f t="shared" si="129"/>
        <v>0</v>
      </c>
      <c r="BP109" s="77">
        <f t="shared" si="130"/>
        <v>0</v>
      </c>
      <c r="BQ109" s="77">
        <f t="shared" si="131"/>
        <v>0</v>
      </c>
      <c r="BR109" s="77">
        <f t="shared" si="132"/>
        <v>0</v>
      </c>
      <c r="BS109" s="77">
        <f t="shared" si="133"/>
        <v>0</v>
      </c>
      <c r="BT109" s="77">
        <f t="shared" si="134"/>
        <v>0</v>
      </c>
      <c r="BU109" s="77">
        <f t="shared" si="135"/>
        <v>0</v>
      </c>
      <c r="BV109" s="77">
        <f t="shared" si="136"/>
        <v>0</v>
      </c>
      <c r="BW109" s="177"/>
      <c r="BX109" s="12" t="str">
        <f t="shared" si="99"/>
        <v/>
      </c>
      <c r="BY109" s="95">
        <f t="shared" si="100"/>
        <v>0</v>
      </c>
      <c r="BZ109" s="177">
        <f t="shared" si="101"/>
        <v>0</v>
      </c>
      <c r="CA109" s="177">
        <f t="shared" si="102"/>
        <v>0</v>
      </c>
      <c r="CB109" s="177">
        <f t="shared" si="103"/>
        <v>0</v>
      </c>
      <c r="CC109" s="177">
        <f t="shared" si="104"/>
        <v>0</v>
      </c>
      <c r="CD109" s="177">
        <f t="shared" si="105"/>
        <v>0</v>
      </c>
      <c r="CE109" s="177">
        <f t="shared" si="106"/>
        <v>0</v>
      </c>
      <c r="CF109" s="177">
        <f t="shared" si="107"/>
        <v>0</v>
      </c>
      <c r="CG109" s="9"/>
    </row>
    <row r="110" spans="1:85">
      <c r="A110" s="190" t="s">
        <v>389</v>
      </c>
      <c r="B110" s="206" t="s">
        <v>390</v>
      </c>
      <c r="C110" s="187" t="s">
        <v>391</v>
      </c>
      <c r="D110" s="207" t="s">
        <v>65</v>
      </c>
      <c r="E110" s="74">
        <v>548.54999999999995</v>
      </c>
      <c r="F110" s="189">
        <v>6.55</v>
      </c>
      <c r="G110" s="68">
        <f t="shared" si="108"/>
        <v>3593.0024999999996</v>
      </c>
      <c r="H110" s="69"/>
      <c r="I110" s="70">
        <f t="shared" si="84"/>
        <v>0</v>
      </c>
      <c r="J110" s="69"/>
      <c r="K110" s="70">
        <f t="shared" si="85"/>
        <v>0</v>
      </c>
      <c r="L110" s="69"/>
      <c r="M110" s="70">
        <f t="shared" si="86"/>
        <v>0</v>
      </c>
      <c r="N110" s="69"/>
      <c r="O110" s="70">
        <f t="shared" si="87"/>
        <v>0</v>
      </c>
      <c r="P110" s="69"/>
      <c r="Q110" s="70">
        <f t="shared" si="88"/>
        <v>0</v>
      </c>
      <c r="R110" s="71">
        <f t="shared" si="89"/>
        <v>548.54999999999995</v>
      </c>
      <c r="S110" s="70">
        <f t="shared" si="109"/>
        <v>3593.0024999999996</v>
      </c>
      <c r="T110" s="72">
        <f t="shared" si="110"/>
        <v>0</v>
      </c>
      <c r="U110" s="73">
        <f t="shared" si="111"/>
        <v>0</v>
      </c>
      <c r="V110" s="73">
        <f t="shared" si="112"/>
        <v>0</v>
      </c>
      <c r="W110" s="73">
        <f t="shared" si="113"/>
        <v>0</v>
      </c>
      <c r="X110" s="73">
        <f t="shared" si="114"/>
        <v>0</v>
      </c>
      <c r="Y110" s="73">
        <f t="shared" si="115"/>
        <v>0</v>
      </c>
      <c r="Z110" s="73">
        <f t="shared" si="116"/>
        <v>0</v>
      </c>
      <c r="AA110" s="74"/>
      <c r="AB110" s="177"/>
      <c r="AC110" s="177"/>
      <c r="AD110" s="177"/>
      <c r="AE110" s="177"/>
      <c r="AF110" s="177"/>
      <c r="AG110" s="177"/>
      <c r="AH110" s="177"/>
      <c r="AI110" s="177"/>
      <c r="AJ110" s="177"/>
      <c r="AK110" s="177"/>
      <c r="AL110" s="177"/>
      <c r="AM110" s="177"/>
      <c r="AN110" s="177"/>
      <c r="AO110" s="177"/>
      <c r="AP110" s="177"/>
      <c r="AQ110" s="177"/>
      <c r="AR110" s="177"/>
      <c r="AS110" s="177"/>
      <c r="AT110" s="177"/>
      <c r="AU110" s="71">
        <f t="shared" si="90"/>
        <v>548.54999999999995</v>
      </c>
      <c r="AV110" s="76">
        <f t="shared" si="91"/>
        <v>0</v>
      </c>
      <c r="AW110" s="76">
        <f t="shared" si="92"/>
        <v>0</v>
      </c>
      <c r="AX110" s="76">
        <f t="shared" si="93"/>
        <v>0</v>
      </c>
      <c r="AY110" s="76">
        <f t="shared" si="94"/>
        <v>0</v>
      </c>
      <c r="AZ110" s="76">
        <f t="shared" si="95"/>
        <v>0</v>
      </c>
      <c r="BA110" s="71">
        <f t="shared" si="96"/>
        <v>548.54999999999995</v>
      </c>
      <c r="BB110" s="71">
        <f t="shared" si="97"/>
        <v>0</v>
      </c>
      <c r="BC110" s="77">
        <f t="shared" si="117"/>
        <v>0</v>
      </c>
      <c r="BD110" s="77">
        <f t="shared" si="118"/>
        <v>0</v>
      </c>
      <c r="BE110" s="77">
        <f t="shared" si="119"/>
        <v>0</v>
      </c>
      <c r="BF110" s="77">
        <f t="shared" si="120"/>
        <v>0</v>
      </c>
      <c r="BG110" s="77">
        <f t="shared" si="121"/>
        <v>0</v>
      </c>
      <c r="BH110" s="77">
        <f t="shared" si="122"/>
        <v>0</v>
      </c>
      <c r="BI110" s="77">
        <f t="shared" si="123"/>
        <v>0</v>
      </c>
      <c r="BJ110" s="77">
        <f t="shared" si="124"/>
        <v>0</v>
      </c>
      <c r="BK110" s="77">
        <f t="shared" si="125"/>
        <v>0</v>
      </c>
      <c r="BL110" s="77">
        <f t="shared" si="126"/>
        <v>0</v>
      </c>
      <c r="BM110" s="77">
        <f t="shared" si="127"/>
        <v>0</v>
      </c>
      <c r="BN110" s="77">
        <f t="shared" si="128"/>
        <v>0</v>
      </c>
      <c r="BO110" s="77">
        <f t="shared" si="129"/>
        <v>0</v>
      </c>
      <c r="BP110" s="77">
        <f t="shared" si="130"/>
        <v>0</v>
      </c>
      <c r="BQ110" s="77">
        <f t="shared" si="131"/>
        <v>0</v>
      </c>
      <c r="BR110" s="77">
        <f t="shared" si="132"/>
        <v>0</v>
      </c>
      <c r="BS110" s="77">
        <f t="shared" si="133"/>
        <v>0</v>
      </c>
      <c r="BT110" s="77">
        <f t="shared" si="134"/>
        <v>0</v>
      </c>
      <c r="BU110" s="77">
        <f t="shared" si="135"/>
        <v>0</v>
      </c>
      <c r="BV110" s="77">
        <f t="shared" si="136"/>
        <v>0</v>
      </c>
      <c r="BW110" s="177"/>
      <c r="BX110" s="12" t="str">
        <f t="shared" si="99"/>
        <v/>
      </c>
      <c r="BY110" s="95">
        <f t="shared" si="100"/>
        <v>0</v>
      </c>
      <c r="BZ110" s="177">
        <f t="shared" si="101"/>
        <v>0</v>
      </c>
      <c r="CA110" s="177">
        <f t="shared" si="102"/>
        <v>0</v>
      </c>
      <c r="CB110" s="177">
        <f t="shared" si="103"/>
        <v>0</v>
      </c>
      <c r="CC110" s="177">
        <f t="shared" si="104"/>
        <v>0</v>
      </c>
      <c r="CD110" s="177">
        <f t="shared" si="105"/>
        <v>0</v>
      </c>
      <c r="CE110" s="177">
        <f t="shared" si="106"/>
        <v>0</v>
      </c>
      <c r="CF110" s="177">
        <f t="shared" si="107"/>
        <v>0</v>
      </c>
      <c r="CG110" s="9"/>
    </row>
    <row r="111" spans="1:85" ht="28.5">
      <c r="A111" s="190" t="s">
        <v>392</v>
      </c>
      <c r="B111" s="206" t="s">
        <v>393</v>
      </c>
      <c r="C111" s="187" t="s">
        <v>394</v>
      </c>
      <c r="D111" s="207" t="s">
        <v>65</v>
      </c>
      <c r="E111" s="74">
        <v>66.180000000000007</v>
      </c>
      <c r="F111" s="189">
        <v>18.29</v>
      </c>
      <c r="G111" s="68">
        <f t="shared" si="108"/>
        <v>1210.4322</v>
      </c>
      <c r="H111" s="69"/>
      <c r="I111" s="70">
        <f t="shared" si="84"/>
        <v>0</v>
      </c>
      <c r="J111" s="69"/>
      <c r="K111" s="70">
        <f t="shared" si="85"/>
        <v>0</v>
      </c>
      <c r="L111" s="69"/>
      <c r="M111" s="70">
        <f t="shared" si="86"/>
        <v>0</v>
      </c>
      <c r="N111" s="69"/>
      <c r="O111" s="70">
        <f t="shared" si="87"/>
        <v>0</v>
      </c>
      <c r="P111" s="69"/>
      <c r="Q111" s="70">
        <f t="shared" si="88"/>
        <v>0</v>
      </c>
      <c r="R111" s="71">
        <f t="shared" si="89"/>
        <v>66.180000000000007</v>
      </c>
      <c r="S111" s="70">
        <f t="shared" si="109"/>
        <v>1210.4322</v>
      </c>
      <c r="T111" s="72">
        <f t="shared" si="110"/>
        <v>0</v>
      </c>
      <c r="U111" s="73">
        <f t="shared" si="111"/>
        <v>0</v>
      </c>
      <c r="V111" s="73">
        <f t="shared" si="112"/>
        <v>0</v>
      </c>
      <c r="W111" s="73">
        <f t="shared" si="113"/>
        <v>0</v>
      </c>
      <c r="X111" s="73">
        <f t="shared" si="114"/>
        <v>0</v>
      </c>
      <c r="Y111" s="73">
        <f t="shared" si="115"/>
        <v>0</v>
      </c>
      <c r="Z111" s="73">
        <f t="shared" si="116"/>
        <v>0</v>
      </c>
      <c r="AA111" s="74"/>
      <c r="AB111" s="177"/>
      <c r="AC111" s="177"/>
      <c r="AD111" s="177"/>
      <c r="AE111" s="177"/>
      <c r="AF111" s="177"/>
      <c r="AG111" s="177"/>
      <c r="AH111" s="177"/>
      <c r="AI111" s="177"/>
      <c r="AJ111" s="177"/>
      <c r="AK111" s="177"/>
      <c r="AL111" s="177"/>
      <c r="AM111" s="177"/>
      <c r="AN111" s="177"/>
      <c r="AO111" s="177"/>
      <c r="AP111" s="177"/>
      <c r="AQ111" s="177"/>
      <c r="AR111" s="177"/>
      <c r="AS111" s="177"/>
      <c r="AT111" s="177"/>
      <c r="AU111" s="71">
        <f t="shared" si="90"/>
        <v>66.180000000000007</v>
      </c>
      <c r="AV111" s="76">
        <f t="shared" si="91"/>
        <v>0</v>
      </c>
      <c r="AW111" s="76">
        <f t="shared" si="92"/>
        <v>0</v>
      </c>
      <c r="AX111" s="76">
        <f t="shared" si="93"/>
        <v>0</v>
      </c>
      <c r="AY111" s="76">
        <f t="shared" si="94"/>
        <v>0</v>
      </c>
      <c r="AZ111" s="76">
        <f t="shared" si="95"/>
        <v>0</v>
      </c>
      <c r="BA111" s="71">
        <f t="shared" si="96"/>
        <v>66.180000000000007</v>
      </c>
      <c r="BB111" s="71">
        <f t="shared" si="97"/>
        <v>0</v>
      </c>
      <c r="BC111" s="77">
        <f t="shared" si="117"/>
        <v>0</v>
      </c>
      <c r="BD111" s="77">
        <f t="shared" si="118"/>
        <v>0</v>
      </c>
      <c r="BE111" s="77">
        <f t="shared" si="119"/>
        <v>0</v>
      </c>
      <c r="BF111" s="77">
        <f t="shared" si="120"/>
        <v>0</v>
      </c>
      <c r="BG111" s="77">
        <f t="shared" si="121"/>
        <v>0</v>
      </c>
      <c r="BH111" s="77">
        <f t="shared" si="122"/>
        <v>0</v>
      </c>
      <c r="BI111" s="77">
        <f t="shared" si="123"/>
        <v>0</v>
      </c>
      <c r="BJ111" s="77">
        <f t="shared" si="124"/>
        <v>0</v>
      </c>
      <c r="BK111" s="77">
        <f t="shared" si="125"/>
        <v>0</v>
      </c>
      <c r="BL111" s="77">
        <f t="shared" si="126"/>
        <v>0</v>
      </c>
      <c r="BM111" s="77">
        <f t="shared" si="127"/>
        <v>0</v>
      </c>
      <c r="BN111" s="77">
        <f t="shared" si="128"/>
        <v>0</v>
      </c>
      <c r="BO111" s="77">
        <f t="shared" si="129"/>
        <v>0</v>
      </c>
      <c r="BP111" s="77">
        <f t="shared" si="130"/>
        <v>0</v>
      </c>
      <c r="BQ111" s="77">
        <f t="shared" si="131"/>
        <v>0</v>
      </c>
      <c r="BR111" s="77">
        <f t="shared" si="132"/>
        <v>0</v>
      </c>
      <c r="BS111" s="77">
        <f t="shared" si="133"/>
        <v>0</v>
      </c>
      <c r="BT111" s="77">
        <f t="shared" si="134"/>
        <v>0</v>
      </c>
      <c r="BU111" s="77">
        <f t="shared" si="135"/>
        <v>0</v>
      </c>
      <c r="BV111" s="77">
        <f t="shared" si="136"/>
        <v>0</v>
      </c>
      <c r="BW111" s="177"/>
      <c r="BX111" s="12" t="str">
        <f t="shared" si="99"/>
        <v/>
      </c>
      <c r="BY111" s="95">
        <f t="shared" si="100"/>
        <v>0</v>
      </c>
      <c r="BZ111" s="177">
        <f t="shared" si="101"/>
        <v>0</v>
      </c>
      <c r="CA111" s="177">
        <f t="shared" si="102"/>
        <v>0</v>
      </c>
      <c r="CB111" s="177">
        <f t="shared" si="103"/>
        <v>0</v>
      </c>
      <c r="CC111" s="177">
        <f t="shared" si="104"/>
        <v>0</v>
      </c>
      <c r="CD111" s="177">
        <f t="shared" si="105"/>
        <v>0</v>
      </c>
      <c r="CE111" s="177">
        <f t="shared" si="106"/>
        <v>0</v>
      </c>
      <c r="CF111" s="177">
        <f t="shared" si="107"/>
        <v>0</v>
      </c>
      <c r="CG111" s="9"/>
    </row>
    <row r="112" spans="1:85">
      <c r="A112" s="190" t="s">
        <v>395</v>
      </c>
      <c r="B112" s="206" t="s">
        <v>396</v>
      </c>
      <c r="C112" s="192" t="s">
        <v>397</v>
      </c>
      <c r="D112" s="211" t="s">
        <v>65</v>
      </c>
      <c r="E112" s="74">
        <v>64.260000000000005</v>
      </c>
      <c r="F112" s="189">
        <v>8.9499999999999993</v>
      </c>
      <c r="G112" s="68">
        <f t="shared" si="108"/>
        <v>575.12699999999995</v>
      </c>
      <c r="H112" s="69"/>
      <c r="I112" s="70">
        <f t="shared" si="84"/>
        <v>0</v>
      </c>
      <c r="J112" s="69"/>
      <c r="K112" s="70">
        <f t="shared" si="85"/>
        <v>0</v>
      </c>
      <c r="L112" s="69"/>
      <c r="M112" s="70">
        <f t="shared" si="86"/>
        <v>0</v>
      </c>
      <c r="N112" s="69"/>
      <c r="O112" s="70">
        <f t="shared" si="87"/>
        <v>0</v>
      </c>
      <c r="P112" s="69"/>
      <c r="Q112" s="70">
        <f t="shared" si="88"/>
        <v>0</v>
      </c>
      <c r="R112" s="71">
        <f t="shared" si="89"/>
        <v>64.260000000000005</v>
      </c>
      <c r="S112" s="70">
        <f t="shared" si="109"/>
        <v>575.12699999999995</v>
      </c>
      <c r="T112" s="72">
        <f t="shared" si="110"/>
        <v>0</v>
      </c>
      <c r="U112" s="73">
        <f t="shared" si="111"/>
        <v>0</v>
      </c>
      <c r="V112" s="73">
        <f t="shared" si="112"/>
        <v>0</v>
      </c>
      <c r="W112" s="73">
        <f t="shared" si="113"/>
        <v>0</v>
      </c>
      <c r="X112" s="73">
        <f t="shared" si="114"/>
        <v>0</v>
      </c>
      <c r="Y112" s="73">
        <f t="shared" si="115"/>
        <v>0</v>
      </c>
      <c r="Z112" s="73">
        <f t="shared" si="116"/>
        <v>0</v>
      </c>
      <c r="AA112" s="74"/>
      <c r="AB112" s="177"/>
      <c r="AC112" s="177"/>
      <c r="AD112" s="177"/>
      <c r="AE112" s="177"/>
      <c r="AF112" s="177"/>
      <c r="AG112" s="177"/>
      <c r="AH112" s="177"/>
      <c r="AI112" s="177"/>
      <c r="AJ112" s="177"/>
      <c r="AK112" s="177"/>
      <c r="AL112" s="177"/>
      <c r="AM112" s="177"/>
      <c r="AN112" s="177"/>
      <c r="AO112" s="177"/>
      <c r="AP112" s="177"/>
      <c r="AQ112" s="177"/>
      <c r="AR112" s="177"/>
      <c r="AS112" s="177"/>
      <c r="AT112" s="177"/>
      <c r="AU112" s="71">
        <f t="shared" si="90"/>
        <v>64.260000000000005</v>
      </c>
      <c r="AV112" s="76">
        <f t="shared" si="91"/>
        <v>0</v>
      </c>
      <c r="AW112" s="76">
        <f t="shared" si="92"/>
        <v>0</v>
      </c>
      <c r="AX112" s="76">
        <f t="shared" si="93"/>
        <v>0</v>
      </c>
      <c r="AY112" s="76">
        <f t="shared" si="94"/>
        <v>0</v>
      </c>
      <c r="AZ112" s="76">
        <f t="shared" si="95"/>
        <v>0</v>
      </c>
      <c r="BA112" s="71">
        <f t="shared" si="96"/>
        <v>64.260000000000005</v>
      </c>
      <c r="BB112" s="71">
        <f t="shared" si="97"/>
        <v>0</v>
      </c>
      <c r="BC112" s="77">
        <f t="shared" si="117"/>
        <v>0</v>
      </c>
      <c r="BD112" s="77">
        <f t="shared" si="118"/>
        <v>0</v>
      </c>
      <c r="BE112" s="77">
        <f t="shared" si="119"/>
        <v>0</v>
      </c>
      <c r="BF112" s="77">
        <f t="shared" si="120"/>
        <v>0</v>
      </c>
      <c r="BG112" s="77">
        <f t="shared" si="121"/>
        <v>0</v>
      </c>
      <c r="BH112" s="77">
        <f t="shared" si="122"/>
        <v>0</v>
      </c>
      <c r="BI112" s="77">
        <f t="shared" si="123"/>
        <v>0</v>
      </c>
      <c r="BJ112" s="77">
        <f t="shared" si="124"/>
        <v>0</v>
      </c>
      <c r="BK112" s="77">
        <f t="shared" si="125"/>
        <v>0</v>
      </c>
      <c r="BL112" s="77">
        <f t="shared" si="126"/>
        <v>0</v>
      </c>
      <c r="BM112" s="77">
        <f t="shared" si="127"/>
        <v>0</v>
      </c>
      <c r="BN112" s="77">
        <f t="shared" si="128"/>
        <v>0</v>
      </c>
      <c r="BO112" s="77">
        <f t="shared" si="129"/>
        <v>0</v>
      </c>
      <c r="BP112" s="77">
        <f t="shared" si="130"/>
        <v>0</v>
      </c>
      <c r="BQ112" s="77">
        <f t="shared" si="131"/>
        <v>0</v>
      </c>
      <c r="BR112" s="77">
        <f t="shared" si="132"/>
        <v>0</v>
      </c>
      <c r="BS112" s="77">
        <f t="shared" si="133"/>
        <v>0</v>
      </c>
      <c r="BT112" s="77">
        <f t="shared" si="134"/>
        <v>0</v>
      </c>
      <c r="BU112" s="77">
        <f t="shared" si="135"/>
        <v>0</v>
      </c>
      <c r="BV112" s="77">
        <f t="shared" si="136"/>
        <v>0</v>
      </c>
      <c r="BW112" s="177"/>
      <c r="BX112" s="12" t="str">
        <f t="shared" si="99"/>
        <v/>
      </c>
      <c r="BY112" s="95">
        <f t="shared" si="100"/>
        <v>0</v>
      </c>
      <c r="BZ112" s="177">
        <f t="shared" si="101"/>
        <v>0</v>
      </c>
      <c r="CA112" s="177">
        <f t="shared" si="102"/>
        <v>0</v>
      </c>
      <c r="CB112" s="177">
        <f t="shared" si="103"/>
        <v>0</v>
      </c>
      <c r="CC112" s="177">
        <f t="shared" si="104"/>
        <v>0</v>
      </c>
      <c r="CD112" s="177">
        <f t="shared" si="105"/>
        <v>0</v>
      </c>
      <c r="CE112" s="177">
        <f t="shared" si="106"/>
        <v>0</v>
      </c>
      <c r="CF112" s="177">
        <f t="shared" si="107"/>
        <v>0</v>
      </c>
      <c r="CG112" s="9"/>
    </row>
    <row r="113" spans="1:85">
      <c r="A113" s="190" t="s">
        <v>398</v>
      </c>
      <c r="B113" s="206" t="s">
        <v>399</v>
      </c>
      <c r="C113" s="187" t="s">
        <v>400</v>
      </c>
      <c r="D113" s="207" t="s">
        <v>65</v>
      </c>
      <c r="E113" s="74">
        <v>3.84</v>
      </c>
      <c r="F113" s="189">
        <v>15.21</v>
      </c>
      <c r="G113" s="68">
        <f t="shared" si="108"/>
        <v>58.406399999999998</v>
      </c>
      <c r="H113" s="69"/>
      <c r="I113" s="70">
        <f t="shared" si="84"/>
        <v>0</v>
      </c>
      <c r="J113" s="69"/>
      <c r="K113" s="70">
        <f t="shared" si="85"/>
        <v>0</v>
      </c>
      <c r="L113" s="69"/>
      <c r="M113" s="70">
        <f t="shared" si="86"/>
        <v>0</v>
      </c>
      <c r="N113" s="69"/>
      <c r="O113" s="70">
        <f t="shared" si="87"/>
        <v>0</v>
      </c>
      <c r="P113" s="69"/>
      <c r="Q113" s="70">
        <f t="shared" si="88"/>
        <v>0</v>
      </c>
      <c r="R113" s="71">
        <f t="shared" si="89"/>
        <v>3.84</v>
      </c>
      <c r="S113" s="70">
        <f t="shared" si="109"/>
        <v>58.406399999999998</v>
      </c>
      <c r="T113" s="72">
        <f t="shared" si="110"/>
        <v>0</v>
      </c>
      <c r="U113" s="73">
        <f t="shared" si="111"/>
        <v>0</v>
      </c>
      <c r="V113" s="73">
        <f t="shared" si="112"/>
        <v>0</v>
      </c>
      <c r="W113" s="73">
        <f t="shared" si="113"/>
        <v>0</v>
      </c>
      <c r="X113" s="73">
        <f t="shared" si="114"/>
        <v>0</v>
      </c>
      <c r="Y113" s="73">
        <f t="shared" si="115"/>
        <v>0</v>
      </c>
      <c r="Z113" s="73">
        <f t="shared" si="116"/>
        <v>0</v>
      </c>
      <c r="AA113" s="74"/>
      <c r="AB113" s="177"/>
      <c r="AC113" s="177"/>
      <c r="AD113" s="177"/>
      <c r="AE113" s="177"/>
      <c r="AF113" s="177"/>
      <c r="AG113" s="177"/>
      <c r="AH113" s="177"/>
      <c r="AI113" s="177"/>
      <c r="AJ113" s="177"/>
      <c r="AK113" s="177"/>
      <c r="AL113" s="177"/>
      <c r="AM113" s="177"/>
      <c r="AN113" s="177"/>
      <c r="AO113" s="177"/>
      <c r="AP113" s="177"/>
      <c r="AQ113" s="177"/>
      <c r="AR113" s="177"/>
      <c r="AS113" s="177"/>
      <c r="AT113" s="177"/>
      <c r="AU113" s="71">
        <f t="shared" si="90"/>
        <v>3.84</v>
      </c>
      <c r="AV113" s="76">
        <f t="shared" si="91"/>
        <v>0</v>
      </c>
      <c r="AW113" s="76">
        <f t="shared" si="92"/>
        <v>0</v>
      </c>
      <c r="AX113" s="76">
        <f t="shared" si="93"/>
        <v>0</v>
      </c>
      <c r="AY113" s="76">
        <f t="shared" si="94"/>
        <v>0</v>
      </c>
      <c r="AZ113" s="76">
        <f t="shared" si="95"/>
        <v>0</v>
      </c>
      <c r="BA113" s="71">
        <f t="shared" si="96"/>
        <v>3.84</v>
      </c>
      <c r="BB113" s="71">
        <f t="shared" si="97"/>
        <v>0</v>
      </c>
      <c r="BC113" s="77">
        <f t="shared" si="117"/>
        <v>0</v>
      </c>
      <c r="BD113" s="77">
        <f t="shared" si="118"/>
        <v>0</v>
      </c>
      <c r="BE113" s="77">
        <f t="shared" si="119"/>
        <v>0</v>
      </c>
      <c r="BF113" s="77">
        <f t="shared" si="120"/>
        <v>0</v>
      </c>
      <c r="BG113" s="77">
        <f t="shared" si="121"/>
        <v>0</v>
      </c>
      <c r="BH113" s="77">
        <f t="shared" si="122"/>
        <v>0</v>
      </c>
      <c r="BI113" s="77">
        <f t="shared" si="123"/>
        <v>0</v>
      </c>
      <c r="BJ113" s="77">
        <f t="shared" si="124"/>
        <v>0</v>
      </c>
      <c r="BK113" s="77">
        <f t="shared" si="125"/>
        <v>0</v>
      </c>
      <c r="BL113" s="77">
        <f t="shared" si="126"/>
        <v>0</v>
      </c>
      <c r="BM113" s="77">
        <f t="shared" si="127"/>
        <v>0</v>
      </c>
      <c r="BN113" s="77">
        <f t="shared" si="128"/>
        <v>0</v>
      </c>
      <c r="BO113" s="77">
        <f t="shared" si="129"/>
        <v>0</v>
      </c>
      <c r="BP113" s="77">
        <f t="shared" si="130"/>
        <v>0</v>
      </c>
      <c r="BQ113" s="77">
        <f t="shared" si="131"/>
        <v>0</v>
      </c>
      <c r="BR113" s="77">
        <f t="shared" si="132"/>
        <v>0</v>
      </c>
      <c r="BS113" s="77">
        <f t="shared" si="133"/>
        <v>0</v>
      </c>
      <c r="BT113" s="77">
        <f t="shared" si="134"/>
        <v>0</v>
      </c>
      <c r="BU113" s="77">
        <f t="shared" si="135"/>
        <v>0</v>
      </c>
      <c r="BV113" s="77">
        <f t="shared" si="136"/>
        <v>0</v>
      </c>
      <c r="BW113" s="177"/>
      <c r="BX113" s="12" t="str">
        <f t="shared" si="99"/>
        <v/>
      </c>
      <c r="BY113" s="95">
        <f t="shared" si="100"/>
        <v>0</v>
      </c>
      <c r="BZ113" s="177">
        <f t="shared" si="101"/>
        <v>0</v>
      </c>
      <c r="CA113" s="177">
        <f t="shared" si="102"/>
        <v>0</v>
      </c>
      <c r="CB113" s="177">
        <f t="shared" si="103"/>
        <v>0</v>
      </c>
      <c r="CC113" s="177">
        <f t="shared" si="104"/>
        <v>0</v>
      </c>
      <c r="CD113" s="177">
        <f t="shared" si="105"/>
        <v>0</v>
      </c>
      <c r="CE113" s="177">
        <f t="shared" si="106"/>
        <v>0</v>
      </c>
      <c r="CF113" s="177">
        <f t="shared" si="107"/>
        <v>0</v>
      </c>
      <c r="CG113" s="9"/>
    </row>
    <row r="114" spans="1:85">
      <c r="A114" s="58"/>
      <c r="B114" s="59" t="s">
        <v>80</v>
      </c>
      <c r="C114" s="60" t="s">
        <v>401</v>
      </c>
      <c r="D114" s="61"/>
      <c r="E114" s="61"/>
      <c r="F114" s="61"/>
      <c r="G114" s="62">
        <f>SUM(G115:G126)</f>
        <v>68146.535940000002</v>
      </c>
      <c r="H114" s="63"/>
      <c r="I114" s="64">
        <f t="shared" si="84"/>
        <v>0</v>
      </c>
      <c r="J114" s="63"/>
      <c r="K114" s="64">
        <f t="shared" si="85"/>
        <v>0</v>
      </c>
      <c r="L114" s="63"/>
      <c r="M114" s="64">
        <f t="shared" si="86"/>
        <v>0</v>
      </c>
      <c r="N114" s="63"/>
      <c r="O114" s="64">
        <f t="shared" si="87"/>
        <v>0</v>
      </c>
      <c r="P114" s="63"/>
      <c r="Q114" s="64">
        <f t="shared" si="88"/>
        <v>0</v>
      </c>
      <c r="R114" s="176">
        <f t="shared" si="89"/>
        <v>0</v>
      </c>
      <c r="S114" s="62">
        <f>SUM(S115:S126)</f>
        <v>68146.535940000002</v>
      </c>
      <c r="T114" s="62"/>
      <c r="U114" s="62"/>
      <c r="V114" s="62"/>
      <c r="W114" s="62"/>
      <c r="X114" s="62"/>
      <c r="Y114" s="62"/>
      <c r="Z114" s="165">
        <f>IF(C114&lt;&gt;"",SUM(BC114:BV114)/S114,"")</f>
        <v>0</v>
      </c>
      <c r="AA114" s="63"/>
      <c r="AB114" s="63"/>
      <c r="AC114" s="63"/>
      <c r="AD114" s="63"/>
      <c r="AE114" s="63"/>
      <c r="AF114" s="63"/>
      <c r="AG114" s="63"/>
      <c r="AH114" s="63"/>
      <c r="AI114" s="63"/>
      <c r="AJ114" s="63"/>
      <c r="AK114" s="63"/>
      <c r="AL114" s="63"/>
      <c r="AM114" s="63"/>
      <c r="AN114" s="63"/>
      <c r="AO114" s="63"/>
      <c r="AP114" s="63"/>
      <c r="AQ114" s="63"/>
      <c r="AR114" s="63"/>
      <c r="AS114" s="63"/>
      <c r="AT114" s="63"/>
      <c r="AU114" s="67" t="str">
        <f t="shared" si="90"/>
        <v/>
      </c>
      <c r="AV114" s="63">
        <f t="shared" si="91"/>
        <v>0</v>
      </c>
      <c r="AW114" s="63">
        <f t="shared" si="92"/>
        <v>0</v>
      </c>
      <c r="AX114" s="63">
        <f t="shared" si="93"/>
        <v>0</v>
      </c>
      <c r="AY114" s="63">
        <f t="shared" si="94"/>
        <v>0</v>
      </c>
      <c r="AZ114" s="63">
        <f t="shared" si="95"/>
        <v>0</v>
      </c>
      <c r="BA114" s="67">
        <f t="shared" si="96"/>
        <v>0</v>
      </c>
      <c r="BB114" s="67">
        <f t="shared" si="97"/>
        <v>0</v>
      </c>
      <c r="BC114" s="62">
        <f>SUM(BC115:BC126)</f>
        <v>0</v>
      </c>
      <c r="BD114" s="62">
        <f t="shared" ref="BD114:BV114" si="140">SUM(BD115:BD126)</f>
        <v>0</v>
      </c>
      <c r="BE114" s="62">
        <f t="shared" si="140"/>
        <v>0</v>
      </c>
      <c r="BF114" s="62">
        <f t="shared" si="140"/>
        <v>0</v>
      </c>
      <c r="BG114" s="62">
        <f t="shared" si="140"/>
        <v>0</v>
      </c>
      <c r="BH114" s="62">
        <f t="shared" si="140"/>
        <v>0</v>
      </c>
      <c r="BI114" s="62">
        <f t="shared" si="140"/>
        <v>0</v>
      </c>
      <c r="BJ114" s="62">
        <f t="shared" si="140"/>
        <v>0</v>
      </c>
      <c r="BK114" s="62">
        <f t="shared" si="140"/>
        <v>0</v>
      </c>
      <c r="BL114" s="62">
        <f t="shared" si="140"/>
        <v>0</v>
      </c>
      <c r="BM114" s="62">
        <f t="shared" si="140"/>
        <v>0</v>
      </c>
      <c r="BN114" s="62">
        <f t="shared" si="140"/>
        <v>0</v>
      </c>
      <c r="BO114" s="62">
        <f t="shared" si="140"/>
        <v>0</v>
      </c>
      <c r="BP114" s="62">
        <f t="shared" si="140"/>
        <v>0</v>
      </c>
      <c r="BQ114" s="62">
        <f t="shared" si="140"/>
        <v>0</v>
      </c>
      <c r="BR114" s="62">
        <f t="shared" si="140"/>
        <v>0</v>
      </c>
      <c r="BS114" s="62">
        <f t="shared" si="140"/>
        <v>0</v>
      </c>
      <c r="BT114" s="62">
        <f t="shared" si="140"/>
        <v>0</v>
      </c>
      <c r="BU114" s="62">
        <f t="shared" si="140"/>
        <v>0</v>
      </c>
      <c r="BV114" s="62">
        <f t="shared" si="140"/>
        <v>0</v>
      </c>
      <c r="BW114" s="63"/>
      <c r="BX114" t="str">
        <f t="shared" si="99"/>
        <v/>
      </c>
      <c r="BY114" s="94">
        <f t="shared" si="100"/>
        <v>0</v>
      </c>
      <c r="BZ114" s="94">
        <f t="shared" si="101"/>
        <v>0</v>
      </c>
      <c r="CA114" s="94">
        <f t="shared" si="102"/>
        <v>0</v>
      </c>
      <c r="CB114" s="94">
        <f t="shared" si="103"/>
        <v>0</v>
      </c>
      <c r="CC114" s="94">
        <f t="shared" si="104"/>
        <v>0</v>
      </c>
      <c r="CD114" s="94">
        <f t="shared" si="105"/>
        <v>0</v>
      </c>
      <c r="CE114" s="94">
        <f t="shared" si="106"/>
        <v>0</v>
      </c>
      <c r="CF114" s="94">
        <f t="shared" si="107"/>
        <v>0</v>
      </c>
      <c r="CG114" s="9"/>
    </row>
    <row r="115" spans="1:85" ht="63.75">
      <c r="A115" s="215" t="s">
        <v>402</v>
      </c>
      <c r="B115" s="186" t="s">
        <v>384</v>
      </c>
      <c r="C115" s="202" t="s">
        <v>403</v>
      </c>
      <c r="D115" s="177" t="s">
        <v>61</v>
      </c>
      <c r="E115" s="74">
        <v>5</v>
      </c>
      <c r="F115" s="189">
        <f>460.23-65.75+66.4</f>
        <v>460.88</v>
      </c>
      <c r="G115" s="68">
        <f t="shared" si="108"/>
        <v>2304.4</v>
      </c>
      <c r="H115" s="69"/>
      <c r="I115" s="70">
        <f t="shared" si="84"/>
        <v>0</v>
      </c>
      <c r="J115" s="69"/>
      <c r="K115" s="70">
        <f t="shared" si="85"/>
        <v>0</v>
      </c>
      <c r="L115" s="69"/>
      <c r="M115" s="70">
        <f t="shared" si="86"/>
        <v>0</v>
      </c>
      <c r="N115" s="69"/>
      <c r="O115" s="70">
        <f t="shared" si="87"/>
        <v>0</v>
      </c>
      <c r="P115" s="69"/>
      <c r="Q115" s="70">
        <f t="shared" si="88"/>
        <v>0</v>
      </c>
      <c r="R115" s="71">
        <f t="shared" si="89"/>
        <v>5</v>
      </c>
      <c r="S115" s="70">
        <f t="shared" si="109"/>
        <v>2304.4</v>
      </c>
      <c r="T115" s="72">
        <f t="shared" si="110"/>
        <v>0</v>
      </c>
      <c r="U115" s="73">
        <f t="shared" si="111"/>
        <v>0</v>
      </c>
      <c r="V115" s="73">
        <f t="shared" si="112"/>
        <v>0</v>
      </c>
      <c r="W115" s="73">
        <f t="shared" si="113"/>
        <v>0</v>
      </c>
      <c r="X115" s="73">
        <f t="shared" si="114"/>
        <v>0</v>
      </c>
      <c r="Y115" s="73">
        <f t="shared" si="115"/>
        <v>0</v>
      </c>
      <c r="Z115" s="73">
        <f t="shared" si="116"/>
        <v>0</v>
      </c>
      <c r="AA115" s="74"/>
      <c r="AB115" s="177"/>
      <c r="AC115" s="177"/>
      <c r="AD115" s="177"/>
      <c r="AE115" s="177"/>
      <c r="AF115" s="177"/>
      <c r="AG115" s="177"/>
      <c r="AH115" s="177"/>
      <c r="AI115" s="177"/>
      <c r="AJ115" s="177"/>
      <c r="AK115" s="177"/>
      <c r="AL115" s="177"/>
      <c r="AM115" s="177"/>
      <c r="AN115" s="177"/>
      <c r="AO115" s="177"/>
      <c r="AP115" s="177"/>
      <c r="AQ115" s="177"/>
      <c r="AR115" s="177"/>
      <c r="AS115" s="177"/>
      <c r="AT115" s="177"/>
      <c r="AU115" s="71">
        <f t="shared" si="90"/>
        <v>5</v>
      </c>
      <c r="AV115" s="76">
        <f t="shared" si="91"/>
        <v>0</v>
      </c>
      <c r="AW115" s="76">
        <f t="shared" si="92"/>
        <v>0</v>
      </c>
      <c r="AX115" s="76">
        <f t="shared" si="93"/>
        <v>0</v>
      </c>
      <c r="AY115" s="76">
        <f t="shared" si="94"/>
        <v>0</v>
      </c>
      <c r="AZ115" s="76">
        <f t="shared" si="95"/>
        <v>0</v>
      </c>
      <c r="BA115" s="71">
        <f t="shared" si="96"/>
        <v>5</v>
      </c>
      <c r="BB115" s="71">
        <f t="shared" si="97"/>
        <v>0</v>
      </c>
      <c r="BC115" s="77">
        <f t="shared" si="117"/>
        <v>0</v>
      </c>
      <c r="BD115" s="77">
        <f t="shared" si="118"/>
        <v>0</v>
      </c>
      <c r="BE115" s="77">
        <f t="shared" si="119"/>
        <v>0</v>
      </c>
      <c r="BF115" s="77">
        <f t="shared" si="120"/>
        <v>0</v>
      </c>
      <c r="BG115" s="77">
        <f t="shared" si="121"/>
        <v>0</v>
      </c>
      <c r="BH115" s="77">
        <f t="shared" si="122"/>
        <v>0</v>
      </c>
      <c r="BI115" s="77">
        <f t="shared" si="123"/>
        <v>0</v>
      </c>
      <c r="BJ115" s="77">
        <f t="shared" si="124"/>
        <v>0</v>
      </c>
      <c r="BK115" s="77">
        <f t="shared" si="125"/>
        <v>0</v>
      </c>
      <c r="BL115" s="77">
        <f t="shared" si="126"/>
        <v>0</v>
      </c>
      <c r="BM115" s="77">
        <f t="shared" si="127"/>
        <v>0</v>
      </c>
      <c r="BN115" s="77">
        <f t="shared" si="128"/>
        <v>0</v>
      </c>
      <c r="BO115" s="77">
        <f t="shared" si="129"/>
        <v>0</v>
      </c>
      <c r="BP115" s="77">
        <f t="shared" si="130"/>
        <v>0</v>
      </c>
      <c r="BQ115" s="77">
        <f t="shared" si="131"/>
        <v>0</v>
      </c>
      <c r="BR115" s="77">
        <f t="shared" si="132"/>
        <v>0</v>
      </c>
      <c r="BS115" s="77">
        <f t="shared" si="133"/>
        <v>0</v>
      </c>
      <c r="BT115" s="77">
        <f t="shared" si="134"/>
        <v>0</v>
      </c>
      <c r="BU115" s="77">
        <f t="shared" si="135"/>
        <v>0</v>
      </c>
      <c r="BV115" s="77">
        <f t="shared" si="136"/>
        <v>0</v>
      </c>
      <c r="BW115" s="177"/>
      <c r="BX115" s="12" t="str">
        <f t="shared" si="99"/>
        <v/>
      </c>
      <c r="BY115" s="95">
        <f t="shared" si="100"/>
        <v>0</v>
      </c>
      <c r="BZ115" s="177">
        <f t="shared" si="101"/>
        <v>0</v>
      </c>
      <c r="CA115" s="177">
        <f t="shared" si="102"/>
        <v>0</v>
      </c>
      <c r="CB115" s="177">
        <f t="shared" si="103"/>
        <v>0</v>
      </c>
      <c r="CC115" s="177">
        <f t="shared" si="104"/>
        <v>0</v>
      </c>
      <c r="CD115" s="177">
        <f t="shared" si="105"/>
        <v>0</v>
      </c>
      <c r="CE115" s="177">
        <f t="shared" si="106"/>
        <v>0</v>
      </c>
      <c r="CF115" s="177">
        <f t="shared" si="107"/>
        <v>0</v>
      </c>
      <c r="CG115" s="9"/>
    </row>
    <row r="116" spans="1:85" ht="63.75">
      <c r="A116" s="215" t="s">
        <v>404</v>
      </c>
      <c r="B116" s="186" t="s">
        <v>387</v>
      </c>
      <c r="C116" s="202" t="s">
        <v>405</v>
      </c>
      <c r="D116" s="177" t="s">
        <v>61</v>
      </c>
      <c r="E116" s="74">
        <v>11</v>
      </c>
      <c r="F116" s="189">
        <f>460.23-65.75+83.1</f>
        <v>477.58000000000004</v>
      </c>
      <c r="G116" s="68">
        <f t="shared" si="108"/>
        <v>5253.38</v>
      </c>
      <c r="H116" s="69"/>
      <c r="I116" s="70">
        <f t="shared" si="84"/>
        <v>0</v>
      </c>
      <c r="J116" s="69"/>
      <c r="K116" s="70">
        <f t="shared" si="85"/>
        <v>0</v>
      </c>
      <c r="L116" s="69"/>
      <c r="M116" s="70">
        <f t="shared" si="86"/>
        <v>0</v>
      </c>
      <c r="N116" s="69"/>
      <c r="O116" s="70">
        <f t="shared" si="87"/>
        <v>0</v>
      </c>
      <c r="P116" s="69"/>
      <c r="Q116" s="70">
        <f t="shared" si="88"/>
        <v>0</v>
      </c>
      <c r="R116" s="71">
        <f t="shared" si="89"/>
        <v>11</v>
      </c>
      <c r="S116" s="70">
        <f t="shared" si="109"/>
        <v>5253.38</v>
      </c>
      <c r="T116" s="72">
        <f t="shared" si="110"/>
        <v>0</v>
      </c>
      <c r="U116" s="73">
        <f t="shared" si="111"/>
        <v>0</v>
      </c>
      <c r="V116" s="73">
        <f t="shared" si="112"/>
        <v>0</v>
      </c>
      <c r="W116" s="73">
        <f t="shared" si="113"/>
        <v>0</v>
      </c>
      <c r="X116" s="73">
        <f t="shared" si="114"/>
        <v>0</v>
      </c>
      <c r="Y116" s="73">
        <f t="shared" si="115"/>
        <v>0</v>
      </c>
      <c r="Z116" s="73">
        <f t="shared" si="116"/>
        <v>0</v>
      </c>
      <c r="AA116" s="74"/>
      <c r="AB116" s="177"/>
      <c r="AC116" s="177"/>
      <c r="AD116" s="177"/>
      <c r="AE116" s="177"/>
      <c r="AF116" s="177"/>
      <c r="AG116" s="177"/>
      <c r="AH116" s="177"/>
      <c r="AI116" s="177"/>
      <c r="AJ116" s="177"/>
      <c r="AK116" s="177"/>
      <c r="AL116" s="177"/>
      <c r="AM116" s="177"/>
      <c r="AN116" s="177"/>
      <c r="AO116" s="177"/>
      <c r="AP116" s="177"/>
      <c r="AQ116" s="177"/>
      <c r="AR116" s="177"/>
      <c r="AS116" s="177"/>
      <c r="AT116" s="177"/>
      <c r="AU116" s="71">
        <f t="shared" si="90"/>
        <v>11</v>
      </c>
      <c r="AV116" s="76">
        <f t="shared" si="91"/>
        <v>0</v>
      </c>
      <c r="AW116" s="76">
        <f t="shared" si="92"/>
        <v>0</v>
      </c>
      <c r="AX116" s="76">
        <f t="shared" si="93"/>
        <v>0</v>
      </c>
      <c r="AY116" s="76">
        <f t="shared" si="94"/>
        <v>0</v>
      </c>
      <c r="AZ116" s="76">
        <f t="shared" si="95"/>
        <v>0</v>
      </c>
      <c r="BA116" s="71">
        <f t="shared" si="96"/>
        <v>11</v>
      </c>
      <c r="BB116" s="71">
        <f t="shared" si="97"/>
        <v>0</v>
      </c>
      <c r="BC116" s="77">
        <f t="shared" si="117"/>
        <v>0</v>
      </c>
      <c r="BD116" s="77">
        <f t="shared" si="118"/>
        <v>0</v>
      </c>
      <c r="BE116" s="77">
        <f t="shared" si="119"/>
        <v>0</v>
      </c>
      <c r="BF116" s="77">
        <f t="shared" si="120"/>
        <v>0</v>
      </c>
      <c r="BG116" s="77">
        <f t="shared" si="121"/>
        <v>0</v>
      </c>
      <c r="BH116" s="77">
        <f t="shared" si="122"/>
        <v>0</v>
      </c>
      <c r="BI116" s="77">
        <f t="shared" si="123"/>
        <v>0</v>
      </c>
      <c r="BJ116" s="77">
        <f t="shared" si="124"/>
        <v>0</v>
      </c>
      <c r="BK116" s="77">
        <f t="shared" si="125"/>
        <v>0</v>
      </c>
      <c r="BL116" s="77">
        <f t="shared" si="126"/>
        <v>0</v>
      </c>
      <c r="BM116" s="77">
        <f t="shared" si="127"/>
        <v>0</v>
      </c>
      <c r="BN116" s="77">
        <f t="shared" si="128"/>
        <v>0</v>
      </c>
      <c r="BO116" s="77">
        <f t="shared" si="129"/>
        <v>0</v>
      </c>
      <c r="BP116" s="77">
        <f t="shared" si="130"/>
        <v>0</v>
      </c>
      <c r="BQ116" s="77">
        <f t="shared" si="131"/>
        <v>0</v>
      </c>
      <c r="BR116" s="77">
        <f t="shared" si="132"/>
        <v>0</v>
      </c>
      <c r="BS116" s="77">
        <f t="shared" si="133"/>
        <v>0</v>
      </c>
      <c r="BT116" s="77">
        <f t="shared" si="134"/>
        <v>0</v>
      </c>
      <c r="BU116" s="77">
        <f t="shared" si="135"/>
        <v>0</v>
      </c>
      <c r="BV116" s="77">
        <f t="shared" si="136"/>
        <v>0</v>
      </c>
      <c r="BW116" s="177"/>
      <c r="BX116" s="12" t="str">
        <f t="shared" si="99"/>
        <v/>
      </c>
      <c r="BY116" s="95">
        <f t="shared" si="100"/>
        <v>0</v>
      </c>
      <c r="BZ116" s="177">
        <f t="shared" si="101"/>
        <v>0</v>
      </c>
      <c r="CA116" s="177">
        <f t="shared" si="102"/>
        <v>0</v>
      </c>
      <c r="CB116" s="177">
        <f t="shared" si="103"/>
        <v>0</v>
      </c>
      <c r="CC116" s="177">
        <f t="shared" si="104"/>
        <v>0</v>
      </c>
      <c r="CD116" s="177">
        <f t="shared" si="105"/>
        <v>0</v>
      </c>
      <c r="CE116" s="177">
        <f t="shared" si="106"/>
        <v>0</v>
      </c>
      <c r="CF116" s="177">
        <f t="shared" si="107"/>
        <v>0</v>
      </c>
      <c r="CG116" s="9"/>
    </row>
    <row r="117" spans="1:85" ht="63.75">
      <c r="A117" s="216" t="s">
        <v>406</v>
      </c>
      <c r="B117" s="186" t="s">
        <v>390</v>
      </c>
      <c r="C117" s="202" t="s">
        <v>407</v>
      </c>
      <c r="D117" s="177" t="s">
        <v>61</v>
      </c>
      <c r="E117" s="74">
        <v>2</v>
      </c>
      <c r="F117" s="189">
        <f>556.54-41.59+66.4</f>
        <v>581.34999999999991</v>
      </c>
      <c r="G117" s="68">
        <f t="shared" si="108"/>
        <v>1162.6999999999998</v>
      </c>
      <c r="H117" s="69"/>
      <c r="I117" s="70">
        <f t="shared" si="84"/>
        <v>0</v>
      </c>
      <c r="J117" s="69"/>
      <c r="K117" s="70">
        <f t="shared" si="85"/>
        <v>0</v>
      </c>
      <c r="L117" s="69"/>
      <c r="M117" s="70">
        <f t="shared" si="86"/>
        <v>0</v>
      </c>
      <c r="N117" s="69"/>
      <c r="O117" s="70">
        <f t="shared" si="87"/>
        <v>0</v>
      </c>
      <c r="P117" s="69"/>
      <c r="Q117" s="70">
        <f t="shared" si="88"/>
        <v>0</v>
      </c>
      <c r="R117" s="71">
        <f t="shared" si="89"/>
        <v>2</v>
      </c>
      <c r="S117" s="70">
        <f t="shared" si="109"/>
        <v>1162.6999999999998</v>
      </c>
      <c r="T117" s="72">
        <f t="shared" si="110"/>
        <v>0</v>
      </c>
      <c r="U117" s="73">
        <f t="shared" si="111"/>
        <v>0</v>
      </c>
      <c r="V117" s="73">
        <f t="shared" si="112"/>
        <v>0</v>
      </c>
      <c r="W117" s="73">
        <f t="shared" si="113"/>
        <v>0</v>
      </c>
      <c r="X117" s="73">
        <f t="shared" si="114"/>
        <v>0</v>
      </c>
      <c r="Y117" s="73">
        <f t="shared" si="115"/>
        <v>0</v>
      </c>
      <c r="Z117" s="73">
        <f t="shared" si="116"/>
        <v>0</v>
      </c>
      <c r="AA117" s="74"/>
      <c r="AB117" s="177"/>
      <c r="AC117" s="177"/>
      <c r="AD117" s="177"/>
      <c r="AE117" s="177"/>
      <c r="AF117" s="177"/>
      <c r="AG117" s="177"/>
      <c r="AH117" s="177"/>
      <c r="AI117" s="177"/>
      <c r="AJ117" s="177"/>
      <c r="AK117" s="177"/>
      <c r="AL117" s="177"/>
      <c r="AM117" s="177"/>
      <c r="AN117" s="177"/>
      <c r="AO117" s="177"/>
      <c r="AP117" s="177"/>
      <c r="AQ117" s="177"/>
      <c r="AR117" s="177"/>
      <c r="AS117" s="177"/>
      <c r="AT117" s="177"/>
      <c r="AU117" s="71">
        <f t="shared" si="90"/>
        <v>2</v>
      </c>
      <c r="AV117" s="76">
        <f t="shared" si="91"/>
        <v>0</v>
      </c>
      <c r="AW117" s="76">
        <f t="shared" si="92"/>
        <v>0</v>
      </c>
      <c r="AX117" s="76">
        <f t="shared" si="93"/>
        <v>0</v>
      </c>
      <c r="AY117" s="76">
        <f t="shared" si="94"/>
        <v>0</v>
      </c>
      <c r="AZ117" s="76">
        <f t="shared" si="95"/>
        <v>0</v>
      </c>
      <c r="BA117" s="71">
        <f t="shared" si="96"/>
        <v>2</v>
      </c>
      <c r="BB117" s="71">
        <f t="shared" si="97"/>
        <v>0</v>
      </c>
      <c r="BC117" s="77">
        <f t="shared" si="117"/>
        <v>0</v>
      </c>
      <c r="BD117" s="77">
        <f t="shared" si="118"/>
        <v>0</v>
      </c>
      <c r="BE117" s="77">
        <f t="shared" si="119"/>
        <v>0</v>
      </c>
      <c r="BF117" s="77">
        <f t="shared" si="120"/>
        <v>0</v>
      </c>
      <c r="BG117" s="77">
        <f t="shared" si="121"/>
        <v>0</v>
      </c>
      <c r="BH117" s="77">
        <f t="shared" si="122"/>
        <v>0</v>
      </c>
      <c r="BI117" s="77">
        <f t="shared" si="123"/>
        <v>0</v>
      </c>
      <c r="BJ117" s="77">
        <f t="shared" si="124"/>
        <v>0</v>
      </c>
      <c r="BK117" s="77">
        <f t="shared" si="125"/>
        <v>0</v>
      </c>
      <c r="BL117" s="77">
        <f t="shared" si="126"/>
        <v>0</v>
      </c>
      <c r="BM117" s="77">
        <f t="shared" si="127"/>
        <v>0</v>
      </c>
      <c r="BN117" s="77">
        <f t="shared" si="128"/>
        <v>0</v>
      </c>
      <c r="BO117" s="77">
        <f t="shared" si="129"/>
        <v>0</v>
      </c>
      <c r="BP117" s="77">
        <f t="shared" si="130"/>
        <v>0</v>
      </c>
      <c r="BQ117" s="77">
        <f t="shared" si="131"/>
        <v>0</v>
      </c>
      <c r="BR117" s="77">
        <f t="shared" si="132"/>
        <v>0</v>
      </c>
      <c r="BS117" s="77">
        <f t="shared" si="133"/>
        <v>0</v>
      </c>
      <c r="BT117" s="77">
        <f t="shared" si="134"/>
        <v>0</v>
      </c>
      <c r="BU117" s="77">
        <f t="shared" si="135"/>
        <v>0</v>
      </c>
      <c r="BV117" s="77">
        <f t="shared" si="136"/>
        <v>0</v>
      </c>
      <c r="BW117" s="177"/>
      <c r="BX117" s="12" t="str">
        <f t="shared" si="99"/>
        <v/>
      </c>
      <c r="BY117" s="95">
        <f t="shared" si="100"/>
        <v>0</v>
      </c>
      <c r="BZ117" s="177">
        <f t="shared" si="101"/>
        <v>0</v>
      </c>
      <c r="CA117" s="177">
        <f t="shared" si="102"/>
        <v>0</v>
      </c>
      <c r="CB117" s="177">
        <f t="shared" si="103"/>
        <v>0</v>
      </c>
      <c r="CC117" s="177">
        <f t="shared" si="104"/>
        <v>0</v>
      </c>
      <c r="CD117" s="177">
        <f t="shared" si="105"/>
        <v>0</v>
      </c>
      <c r="CE117" s="177">
        <f t="shared" si="106"/>
        <v>0</v>
      </c>
      <c r="CF117" s="177">
        <f t="shared" si="107"/>
        <v>0</v>
      </c>
      <c r="CG117" s="9"/>
    </row>
    <row r="118" spans="1:85" ht="30">
      <c r="A118" s="185" t="s">
        <v>408</v>
      </c>
      <c r="B118" s="186" t="s">
        <v>393</v>
      </c>
      <c r="C118" s="202" t="s">
        <v>409</v>
      </c>
      <c r="D118" s="177" t="s">
        <v>61</v>
      </c>
      <c r="E118" s="74">
        <v>8</v>
      </c>
      <c r="F118" s="189">
        <v>393.18</v>
      </c>
      <c r="G118" s="68">
        <f t="shared" si="108"/>
        <v>3145.44</v>
      </c>
      <c r="H118" s="69"/>
      <c r="I118" s="70">
        <f t="shared" si="84"/>
        <v>0</v>
      </c>
      <c r="J118" s="69"/>
      <c r="K118" s="70">
        <f t="shared" si="85"/>
        <v>0</v>
      </c>
      <c r="L118" s="69"/>
      <c r="M118" s="70">
        <f t="shared" si="86"/>
        <v>0</v>
      </c>
      <c r="N118" s="69"/>
      <c r="O118" s="70">
        <f t="shared" si="87"/>
        <v>0</v>
      </c>
      <c r="P118" s="69"/>
      <c r="Q118" s="70">
        <f t="shared" si="88"/>
        <v>0</v>
      </c>
      <c r="R118" s="71">
        <f t="shared" si="89"/>
        <v>8</v>
      </c>
      <c r="S118" s="70">
        <f t="shared" si="109"/>
        <v>3145.44</v>
      </c>
      <c r="T118" s="72">
        <f t="shared" si="110"/>
        <v>0</v>
      </c>
      <c r="U118" s="73">
        <f t="shared" si="111"/>
        <v>0</v>
      </c>
      <c r="V118" s="73">
        <f t="shared" si="112"/>
        <v>0</v>
      </c>
      <c r="W118" s="73">
        <f t="shared" si="113"/>
        <v>0</v>
      </c>
      <c r="X118" s="73">
        <f t="shared" si="114"/>
        <v>0</v>
      </c>
      <c r="Y118" s="73">
        <f t="shared" si="115"/>
        <v>0</v>
      </c>
      <c r="Z118" s="73">
        <f t="shared" si="116"/>
        <v>0</v>
      </c>
      <c r="AA118" s="74"/>
      <c r="AB118" s="177"/>
      <c r="AC118" s="177"/>
      <c r="AD118" s="177"/>
      <c r="AE118" s="177"/>
      <c r="AF118" s="177"/>
      <c r="AG118" s="177"/>
      <c r="AH118" s="177"/>
      <c r="AI118" s="177"/>
      <c r="AJ118" s="177"/>
      <c r="AK118" s="177"/>
      <c r="AL118" s="177"/>
      <c r="AM118" s="177"/>
      <c r="AN118" s="177"/>
      <c r="AO118" s="177"/>
      <c r="AP118" s="177"/>
      <c r="AQ118" s="177"/>
      <c r="AR118" s="177"/>
      <c r="AS118" s="177"/>
      <c r="AT118" s="177"/>
      <c r="AU118" s="71">
        <f t="shared" si="90"/>
        <v>8</v>
      </c>
      <c r="AV118" s="76">
        <f t="shared" si="91"/>
        <v>0</v>
      </c>
      <c r="AW118" s="76">
        <f t="shared" si="92"/>
        <v>0</v>
      </c>
      <c r="AX118" s="76">
        <f t="shared" si="93"/>
        <v>0</v>
      </c>
      <c r="AY118" s="76">
        <f t="shared" si="94"/>
        <v>0</v>
      </c>
      <c r="AZ118" s="76">
        <f t="shared" si="95"/>
        <v>0</v>
      </c>
      <c r="BA118" s="71">
        <f t="shared" si="96"/>
        <v>8</v>
      </c>
      <c r="BB118" s="71">
        <f t="shared" si="97"/>
        <v>0</v>
      </c>
      <c r="BC118" s="77">
        <f t="shared" si="117"/>
        <v>0</v>
      </c>
      <c r="BD118" s="77">
        <f t="shared" si="118"/>
        <v>0</v>
      </c>
      <c r="BE118" s="77">
        <f t="shared" si="119"/>
        <v>0</v>
      </c>
      <c r="BF118" s="77">
        <f t="shared" si="120"/>
        <v>0</v>
      </c>
      <c r="BG118" s="77">
        <f t="shared" si="121"/>
        <v>0</v>
      </c>
      <c r="BH118" s="77">
        <f t="shared" si="122"/>
        <v>0</v>
      </c>
      <c r="BI118" s="77">
        <f t="shared" si="123"/>
        <v>0</v>
      </c>
      <c r="BJ118" s="77">
        <f t="shared" si="124"/>
        <v>0</v>
      </c>
      <c r="BK118" s="77">
        <f t="shared" si="125"/>
        <v>0</v>
      </c>
      <c r="BL118" s="77">
        <f t="shared" si="126"/>
        <v>0</v>
      </c>
      <c r="BM118" s="77">
        <f t="shared" si="127"/>
        <v>0</v>
      </c>
      <c r="BN118" s="77">
        <f t="shared" si="128"/>
        <v>0</v>
      </c>
      <c r="BO118" s="77">
        <f t="shared" si="129"/>
        <v>0</v>
      </c>
      <c r="BP118" s="77">
        <f t="shared" si="130"/>
        <v>0</v>
      </c>
      <c r="BQ118" s="77">
        <f t="shared" si="131"/>
        <v>0</v>
      </c>
      <c r="BR118" s="77">
        <f t="shared" si="132"/>
        <v>0</v>
      </c>
      <c r="BS118" s="77">
        <f t="shared" si="133"/>
        <v>0</v>
      </c>
      <c r="BT118" s="77">
        <f t="shared" si="134"/>
        <v>0</v>
      </c>
      <c r="BU118" s="77">
        <f t="shared" si="135"/>
        <v>0</v>
      </c>
      <c r="BV118" s="77">
        <f t="shared" si="136"/>
        <v>0</v>
      </c>
      <c r="BW118" s="177"/>
      <c r="BX118" s="12" t="str">
        <f t="shared" si="99"/>
        <v/>
      </c>
      <c r="BY118" s="95">
        <f t="shared" si="100"/>
        <v>0</v>
      </c>
      <c r="BZ118" s="177">
        <f t="shared" si="101"/>
        <v>0</v>
      </c>
      <c r="CA118" s="177">
        <f t="shared" si="102"/>
        <v>0</v>
      </c>
      <c r="CB118" s="177">
        <f t="shared" si="103"/>
        <v>0</v>
      </c>
      <c r="CC118" s="177">
        <f t="shared" si="104"/>
        <v>0</v>
      </c>
      <c r="CD118" s="177">
        <f t="shared" si="105"/>
        <v>0</v>
      </c>
      <c r="CE118" s="177">
        <f t="shared" si="106"/>
        <v>0</v>
      </c>
      <c r="CF118" s="177">
        <f t="shared" si="107"/>
        <v>0</v>
      </c>
      <c r="CG118" s="9"/>
    </row>
    <row r="119" spans="1:85">
      <c r="A119" s="185" t="s">
        <v>410</v>
      </c>
      <c r="B119" s="186" t="s">
        <v>396</v>
      </c>
      <c r="C119" s="187" t="s">
        <v>411</v>
      </c>
      <c r="D119" s="177" t="s">
        <v>61</v>
      </c>
      <c r="E119" s="74">
        <v>8</v>
      </c>
      <c r="F119" s="189">
        <v>1120.07</v>
      </c>
      <c r="G119" s="68">
        <f t="shared" si="108"/>
        <v>8960.56</v>
      </c>
      <c r="H119" s="69"/>
      <c r="I119" s="70">
        <f t="shared" si="84"/>
        <v>0</v>
      </c>
      <c r="J119" s="69"/>
      <c r="K119" s="70">
        <f t="shared" si="85"/>
        <v>0</v>
      </c>
      <c r="L119" s="69"/>
      <c r="M119" s="70">
        <f t="shared" si="86"/>
        <v>0</v>
      </c>
      <c r="N119" s="69"/>
      <c r="O119" s="70">
        <f t="shared" si="87"/>
        <v>0</v>
      </c>
      <c r="P119" s="69"/>
      <c r="Q119" s="70">
        <f t="shared" si="88"/>
        <v>0</v>
      </c>
      <c r="R119" s="71">
        <f t="shared" si="89"/>
        <v>8</v>
      </c>
      <c r="S119" s="70">
        <f t="shared" si="109"/>
        <v>8960.56</v>
      </c>
      <c r="T119" s="72">
        <f t="shared" si="110"/>
        <v>0</v>
      </c>
      <c r="U119" s="73">
        <f t="shared" si="111"/>
        <v>0</v>
      </c>
      <c r="V119" s="73">
        <f t="shared" si="112"/>
        <v>0</v>
      </c>
      <c r="W119" s="73">
        <f t="shared" si="113"/>
        <v>0</v>
      </c>
      <c r="X119" s="73">
        <f t="shared" si="114"/>
        <v>0</v>
      </c>
      <c r="Y119" s="73">
        <f t="shared" si="115"/>
        <v>0</v>
      </c>
      <c r="Z119" s="73">
        <f t="shared" si="116"/>
        <v>0</v>
      </c>
      <c r="AA119" s="74"/>
      <c r="AB119" s="177"/>
      <c r="AC119" s="177"/>
      <c r="AD119" s="177"/>
      <c r="AE119" s="177"/>
      <c r="AF119" s="177"/>
      <c r="AG119" s="177"/>
      <c r="AH119" s="177"/>
      <c r="AI119" s="177"/>
      <c r="AJ119" s="177"/>
      <c r="AK119" s="177"/>
      <c r="AL119" s="177"/>
      <c r="AM119" s="177"/>
      <c r="AN119" s="177"/>
      <c r="AO119" s="177"/>
      <c r="AP119" s="177"/>
      <c r="AQ119" s="177"/>
      <c r="AR119" s="177"/>
      <c r="AS119" s="177"/>
      <c r="AT119" s="177"/>
      <c r="AU119" s="71">
        <f t="shared" si="90"/>
        <v>8</v>
      </c>
      <c r="AV119" s="76">
        <f t="shared" si="91"/>
        <v>0</v>
      </c>
      <c r="AW119" s="76">
        <f t="shared" si="92"/>
        <v>0</v>
      </c>
      <c r="AX119" s="76">
        <f t="shared" si="93"/>
        <v>0</v>
      </c>
      <c r="AY119" s="76">
        <f t="shared" si="94"/>
        <v>0</v>
      </c>
      <c r="AZ119" s="76">
        <f t="shared" si="95"/>
        <v>0</v>
      </c>
      <c r="BA119" s="71">
        <f t="shared" si="96"/>
        <v>8</v>
      </c>
      <c r="BB119" s="71">
        <f t="shared" si="97"/>
        <v>0</v>
      </c>
      <c r="BC119" s="77">
        <f t="shared" si="117"/>
        <v>0</v>
      </c>
      <c r="BD119" s="77">
        <f t="shared" si="118"/>
        <v>0</v>
      </c>
      <c r="BE119" s="77">
        <f t="shared" si="119"/>
        <v>0</v>
      </c>
      <c r="BF119" s="77">
        <f t="shared" si="120"/>
        <v>0</v>
      </c>
      <c r="BG119" s="77">
        <f t="shared" si="121"/>
        <v>0</v>
      </c>
      <c r="BH119" s="77">
        <f t="shared" si="122"/>
        <v>0</v>
      </c>
      <c r="BI119" s="77">
        <f t="shared" si="123"/>
        <v>0</v>
      </c>
      <c r="BJ119" s="77">
        <f t="shared" si="124"/>
        <v>0</v>
      </c>
      <c r="BK119" s="77">
        <f t="shared" si="125"/>
        <v>0</v>
      </c>
      <c r="BL119" s="77">
        <f t="shared" si="126"/>
        <v>0</v>
      </c>
      <c r="BM119" s="77">
        <f t="shared" si="127"/>
        <v>0</v>
      </c>
      <c r="BN119" s="77">
        <f t="shared" si="128"/>
        <v>0</v>
      </c>
      <c r="BO119" s="77">
        <f t="shared" si="129"/>
        <v>0</v>
      </c>
      <c r="BP119" s="77">
        <f t="shared" si="130"/>
        <v>0</v>
      </c>
      <c r="BQ119" s="77">
        <f t="shared" si="131"/>
        <v>0</v>
      </c>
      <c r="BR119" s="77">
        <f t="shared" si="132"/>
        <v>0</v>
      </c>
      <c r="BS119" s="77">
        <f t="shared" si="133"/>
        <v>0</v>
      </c>
      <c r="BT119" s="77">
        <f t="shared" si="134"/>
        <v>0</v>
      </c>
      <c r="BU119" s="77">
        <f t="shared" si="135"/>
        <v>0</v>
      </c>
      <c r="BV119" s="77">
        <f t="shared" si="136"/>
        <v>0</v>
      </c>
      <c r="BW119" s="177"/>
      <c r="BX119" s="12" t="str">
        <f t="shared" si="99"/>
        <v/>
      </c>
      <c r="BY119" s="95">
        <f t="shared" si="100"/>
        <v>0</v>
      </c>
      <c r="BZ119" s="177">
        <f t="shared" si="101"/>
        <v>0</v>
      </c>
      <c r="CA119" s="177">
        <f t="shared" si="102"/>
        <v>0</v>
      </c>
      <c r="CB119" s="177">
        <f t="shared" si="103"/>
        <v>0</v>
      </c>
      <c r="CC119" s="177">
        <f t="shared" si="104"/>
        <v>0</v>
      </c>
      <c r="CD119" s="177">
        <f t="shared" si="105"/>
        <v>0</v>
      </c>
      <c r="CE119" s="177">
        <f t="shared" si="106"/>
        <v>0</v>
      </c>
      <c r="CF119" s="177">
        <f t="shared" si="107"/>
        <v>0</v>
      </c>
      <c r="CG119" s="9"/>
    </row>
    <row r="120" spans="1:85" ht="28.5">
      <c r="A120" s="185" t="s">
        <v>412</v>
      </c>
      <c r="B120" s="186" t="s">
        <v>399</v>
      </c>
      <c r="C120" s="187" t="s">
        <v>413</v>
      </c>
      <c r="D120" s="177" t="s">
        <v>65</v>
      </c>
      <c r="E120" s="74">
        <v>9</v>
      </c>
      <c r="F120" s="189">
        <v>149.94999999999999</v>
      </c>
      <c r="G120" s="68">
        <f t="shared" si="108"/>
        <v>1349.55</v>
      </c>
      <c r="H120" s="69"/>
      <c r="I120" s="70">
        <f t="shared" si="84"/>
        <v>0</v>
      </c>
      <c r="J120" s="69"/>
      <c r="K120" s="70">
        <f t="shared" si="85"/>
        <v>0</v>
      </c>
      <c r="L120" s="69"/>
      <c r="M120" s="70">
        <f t="shared" si="86"/>
        <v>0</v>
      </c>
      <c r="N120" s="69"/>
      <c r="O120" s="70">
        <f t="shared" si="87"/>
        <v>0</v>
      </c>
      <c r="P120" s="69"/>
      <c r="Q120" s="70">
        <f t="shared" si="88"/>
        <v>0</v>
      </c>
      <c r="R120" s="71">
        <f t="shared" si="89"/>
        <v>9</v>
      </c>
      <c r="S120" s="70">
        <f t="shared" si="109"/>
        <v>1349.55</v>
      </c>
      <c r="T120" s="72">
        <f t="shared" si="110"/>
        <v>0</v>
      </c>
      <c r="U120" s="73">
        <f t="shared" si="111"/>
        <v>0</v>
      </c>
      <c r="V120" s="73">
        <f t="shared" si="112"/>
        <v>0</v>
      </c>
      <c r="W120" s="73">
        <f t="shared" si="113"/>
        <v>0</v>
      </c>
      <c r="X120" s="73">
        <f t="shared" si="114"/>
        <v>0</v>
      </c>
      <c r="Y120" s="73">
        <f t="shared" si="115"/>
        <v>0</v>
      </c>
      <c r="Z120" s="73">
        <f t="shared" si="116"/>
        <v>0</v>
      </c>
      <c r="AA120" s="74"/>
      <c r="AB120" s="177"/>
      <c r="AC120" s="177"/>
      <c r="AD120" s="177"/>
      <c r="AE120" s="177"/>
      <c r="AF120" s="177"/>
      <c r="AG120" s="177"/>
      <c r="AH120" s="177"/>
      <c r="AI120" s="177"/>
      <c r="AJ120" s="177"/>
      <c r="AK120" s="177"/>
      <c r="AL120" s="177"/>
      <c r="AM120" s="177"/>
      <c r="AN120" s="177"/>
      <c r="AO120" s="177"/>
      <c r="AP120" s="177"/>
      <c r="AQ120" s="177"/>
      <c r="AR120" s="177"/>
      <c r="AS120" s="177"/>
      <c r="AT120" s="177"/>
      <c r="AU120" s="71">
        <f t="shared" si="90"/>
        <v>9</v>
      </c>
      <c r="AV120" s="76">
        <f t="shared" si="91"/>
        <v>0</v>
      </c>
      <c r="AW120" s="76">
        <f t="shared" si="92"/>
        <v>0</v>
      </c>
      <c r="AX120" s="76">
        <f t="shared" si="93"/>
        <v>0</v>
      </c>
      <c r="AY120" s="76">
        <f t="shared" si="94"/>
        <v>0</v>
      </c>
      <c r="AZ120" s="76">
        <f t="shared" si="95"/>
        <v>0</v>
      </c>
      <c r="BA120" s="71">
        <f t="shared" si="96"/>
        <v>9</v>
      </c>
      <c r="BB120" s="71">
        <f t="shared" si="97"/>
        <v>0</v>
      </c>
      <c r="BC120" s="77">
        <f t="shared" si="117"/>
        <v>0</v>
      </c>
      <c r="BD120" s="77">
        <f t="shared" si="118"/>
        <v>0</v>
      </c>
      <c r="BE120" s="77">
        <f t="shared" si="119"/>
        <v>0</v>
      </c>
      <c r="BF120" s="77">
        <f t="shared" si="120"/>
        <v>0</v>
      </c>
      <c r="BG120" s="77">
        <f t="shared" si="121"/>
        <v>0</v>
      </c>
      <c r="BH120" s="77">
        <f t="shared" si="122"/>
        <v>0</v>
      </c>
      <c r="BI120" s="77">
        <f t="shared" si="123"/>
        <v>0</v>
      </c>
      <c r="BJ120" s="77">
        <f t="shared" si="124"/>
        <v>0</v>
      </c>
      <c r="BK120" s="77">
        <f t="shared" si="125"/>
        <v>0</v>
      </c>
      <c r="BL120" s="77">
        <f t="shared" si="126"/>
        <v>0</v>
      </c>
      <c r="BM120" s="77">
        <f t="shared" si="127"/>
        <v>0</v>
      </c>
      <c r="BN120" s="77">
        <f t="shared" si="128"/>
        <v>0</v>
      </c>
      <c r="BO120" s="77">
        <f t="shared" si="129"/>
        <v>0</v>
      </c>
      <c r="BP120" s="77">
        <f t="shared" si="130"/>
        <v>0</v>
      </c>
      <c r="BQ120" s="77">
        <f t="shared" si="131"/>
        <v>0</v>
      </c>
      <c r="BR120" s="77">
        <f t="shared" si="132"/>
        <v>0</v>
      </c>
      <c r="BS120" s="77">
        <f t="shared" si="133"/>
        <v>0</v>
      </c>
      <c r="BT120" s="77">
        <f t="shared" si="134"/>
        <v>0</v>
      </c>
      <c r="BU120" s="77">
        <f t="shared" si="135"/>
        <v>0</v>
      </c>
      <c r="BV120" s="77">
        <f t="shared" si="136"/>
        <v>0</v>
      </c>
      <c r="BW120" s="177"/>
      <c r="BX120" s="12" t="str">
        <f t="shared" si="99"/>
        <v/>
      </c>
      <c r="BY120" s="95">
        <f t="shared" si="100"/>
        <v>0</v>
      </c>
      <c r="BZ120" s="177">
        <f t="shared" si="101"/>
        <v>0</v>
      </c>
      <c r="CA120" s="177">
        <f t="shared" si="102"/>
        <v>0</v>
      </c>
      <c r="CB120" s="177">
        <f t="shared" si="103"/>
        <v>0</v>
      </c>
      <c r="CC120" s="177">
        <f t="shared" si="104"/>
        <v>0</v>
      </c>
      <c r="CD120" s="177">
        <f t="shared" si="105"/>
        <v>0</v>
      </c>
      <c r="CE120" s="177">
        <f t="shared" si="106"/>
        <v>0</v>
      </c>
      <c r="CF120" s="177">
        <f t="shared" si="107"/>
        <v>0</v>
      </c>
      <c r="CG120" s="9"/>
    </row>
    <row r="121" spans="1:85" ht="28.5">
      <c r="A121" s="185" t="s">
        <v>414</v>
      </c>
      <c r="B121" s="186" t="s">
        <v>415</v>
      </c>
      <c r="C121" s="187" t="s">
        <v>416</v>
      </c>
      <c r="D121" s="177" t="s">
        <v>65</v>
      </c>
      <c r="E121" s="74">
        <v>12.64</v>
      </c>
      <c r="F121" s="189">
        <v>419</v>
      </c>
      <c r="G121" s="68">
        <f t="shared" si="108"/>
        <v>5296.16</v>
      </c>
      <c r="H121" s="69"/>
      <c r="I121" s="70">
        <f t="shared" si="84"/>
        <v>0</v>
      </c>
      <c r="J121" s="69"/>
      <c r="K121" s="70">
        <f t="shared" si="85"/>
        <v>0</v>
      </c>
      <c r="L121" s="69"/>
      <c r="M121" s="70">
        <f t="shared" si="86"/>
        <v>0</v>
      </c>
      <c r="N121" s="69"/>
      <c r="O121" s="70">
        <f t="shared" si="87"/>
        <v>0</v>
      </c>
      <c r="P121" s="69"/>
      <c r="Q121" s="70">
        <f t="shared" si="88"/>
        <v>0</v>
      </c>
      <c r="R121" s="71">
        <f t="shared" si="89"/>
        <v>12.64</v>
      </c>
      <c r="S121" s="70">
        <f t="shared" si="109"/>
        <v>5296.16</v>
      </c>
      <c r="T121" s="72">
        <f t="shared" si="110"/>
        <v>0</v>
      </c>
      <c r="U121" s="73">
        <f t="shared" si="111"/>
        <v>0</v>
      </c>
      <c r="V121" s="73">
        <f t="shared" si="112"/>
        <v>0</v>
      </c>
      <c r="W121" s="73">
        <f t="shared" si="113"/>
        <v>0</v>
      </c>
      <c r="X121" s="73">
        <f t="shared" si="114"/>
        <v>0</v>
      </c>
      <c r="Y121" s="73">
        <f t="shared" si="115"/>
        <v>0</v>
      </c>
      <c r="Z121" s="73">
        <f t="shared" si="116"/>
        <v>0</v>
      </c>
      <c r="AA121" s="74"/>
      <c r="AB121" s="177"/>
      <c r="AC121" s="177"/>
      <c r="AD121" s="177"/>
      <c r="AE121" s="177"/>
      <c r="AF121" s="177"/>
      <c r="AG121" s="177"/>
      <c r="AH121" s="177"/>
      <c r="AI121" s="177"/>
      <c r="AJ121" s="177"/>
      <c r="AK121" s="177"/>
      <c r="AL121" s="177"/>
      <c r="AM121" s="177"/>
      <c r="AN121" s="177"/>
      <c r="AO121" s="177"/>
      <c r="AP121" s="177"/>
      <c r="AQ121" s="177"/>
      <c r="AR121" s="177"/>
      <c r="AS121" s="177"/>
      <c r="AT121" s="177"/>
      <c r="AU121" s="71">
        <f t="shared" si="90"/>
        <v>12.64</v>
      </c>
      <c r="AV121" s="76">
        <f t="shared" si="91"/>
        <v>0</v>
      </c>
      <c r="AW121" s="76">
        <f t="shared" si="92"/>
        <v>0</v>
      </c>
      <c r="AX121" s="76">
        <f t="shared" si="93"/>
        <v>0</v>
      </c>
      <c r="AY121" s="76">
        <f t="shared" si="94"/>
        <v>0</v>
      </c>
      <c r="AZ121" s="76">
        <f t="shared" si="95"/>
        <v>0</v>
      </c>
      <c r="BA121" s="71">
        <f t="shared" si="96"/>
        <v>12.64</v>
      </c>
      <c r="BB121" s="71">
        <f t="shared" si="97"/>
        <v>0</v>
      </c>
      <c r="BC121" s="77">
        <f t="shared" si="117"/>
        <v>0</v>
      </c>
      <c r="BD121" s="77">
        <f t="shared" si="118"/>
        <v>0</v>
      </c>
      <c r="BE121" s="77">
        <f t="shared" si="119"/>
        <v>0</v>
      </c>
      <c r="BF121" s="77">
        <f t="shared" si="120"/>
        <v>0</v>
      </c>
      <c r="BG121" s="77">
        <f t="shared" si="121"/>
        <v>0</v>
      </c>
      <c r="BH121" s="77">
        <f t="shared" si="122"/>
        <v>0</v>
      </c>
      <c r="BI121" s="77">
        <f t="shared" si="123"/>
        <v>0</v>
      </c>
      <c r="BJ121" s="77">
        <f t="shared" si="124"/>
        <v>0</v>
      </c>
      <c r="BK121" s="77">
        <f t="shared" si="125"/>
        <v>0</v>
      </c>
      <c r="BL121" s="77">
        <f t="shared" si="126"/>
        <v>0</v>
      </c>
      <c r="BM121" s="77">
        <f t="shared" si="127"/>
        <v>0</v>
      </c>
      <c r="BN121" s="77">
        <f t="shared" si="128"/>
        <v>0</v>
      </c>
      <c r="BO121" s="77">
        <f t="shared" si="129"/>
        <v>0</v>
      </c>
      <c r="BP121" s="77">
        <f t="shared" si="130"/>
        <v>0</v>
      </c>
      <c r="BQ121" s="77">
        <f t="shared" si="131"/>
        <v>0</v>
      </c>
      <c r="BR121" s="77">
        <f t="shared" si="132"/>
        <v>0</v>
      </c>
      <c r="BS121" s="77">
        <f t="shared" si="133"/>
        <v>0</v>
      </c>
      <c r="BT121" s="77">
        <f t="shared" si="134"/>
        <v>0</v>
      </c>
      <c r="BU121" s="77">
        <f t="shared" si="135"/>
        <v>0</v>
      </c>
      <c r="BV121" s="77">
        <f t="shared" si="136"/>
        <v>0</v>
      </c>
      <c r="BW121" s="177"/>
      <c r="BX121" s="12" t="str">
        <f t="shared" si="99"/>
        <v/>
      </c>
      <c r="BY121" s="95">
        <f t="shared" si="100"/>
        <v>0</v>
      </c>
      <c r="BZ121" s="177">
        <f t="shared" si="101"/>
        <v>0</v>
      </c>
      <c r="CA121" s="177">
        <f t="shared" si="102"/>
        <v>0</v>
      </c>
      <c r="CB121" s="177">
        <f t="shared" si="103"/>
        <v>0</v>
      </c>
      <c r="CC121" s="177">
        <f t="shared" si="104"/>
        <v>0</v>
      </c>
      <c r="CD121" s="177">
        <f t="shared" si="105"/>
        <v>0</v>
      </c>
      <c r="CE121" s="177">
        <f t="shared" si="106"/>
        <v>0</v>
      </c>
      <c r="CF121" s="177">
        <f t="shared" si="107"/>
        <v>0</v>
      </c>
      <c r="CG121" s="9"/>
    </row>
    <row r="122" spans="1:85" ht="28.5">
      <c r="A122" s="185" t="s">
        <v>417</v>
      </c>
      <c r="B122" s="186" t="s">
        <v>418</v>
      </c>
      <c r="C122" s="187" t="s">
        <v>419</v>
      </c>
      <c r="D122" s="74" t="s">
        <v>65</v>
      </c>
      <c r="E122" s="74">
        <v>64.540000000000006</v>
      </c>
      <c r="F122" s="189">
        <v>288.8</v>
      </c>
      <c r="G122" s="68">
        <f t="shared" si="108"/>
        <v>18639.152000000002</v>
      </c>
      <c r="H122" s="69"/>
      <c r="I122" s="70">
        <f t="shared" si="84"/>
        <v>0</v>
      </c>
      <c r="J122" s="69"/>
      <c r="K122" s="70">
        <f t="shared" si="85"/>
        <v>0</v>
      </c>
      <c r="L122" s="69"/>
      <c r="M122" s="70">
        <f t="shared" si="86"/>
        <v>0</v>
      </c>
      <c r="N122" s="69"/>
      <c r="O122" s="70">
        <f t="shared" si="87"/>
        <v>0</v>
      </c>
      <c r="P122" s="69"/>
      <c r="Q122" s="70">
        <f t="shared" si="88"/>
        <v>0</v>
      </c>
      <c r="R122" s="71">
        <f t="shared" si="89"/>
        <v>64.540000000000006</v>
      </c>
      <c r="S122" s="70">
        <f t="shared" si="109"/>
        <v>18639.152000000002</v>
      </c>
      <c r="T122" s="72">
        <f t="shared" si="110"/>
        <v>0</v>
      </c>
      <c r="U122" s="73">
        <f t="shared" si="111"/>
        <v>0</v>
      </c>
      <c r="V122" s="73">
        <f t="shared" si="112"/>
        <v>0</v>
      </c>
      <c r="W122" s="73">
        <f t="shared" si="113"/>
        <v>0</v>
      </c>
      <c r="X122" s="73">
        <f t="shared" si="114"/>
        <v>0</v>
      </c>
      <c r="Y122" s="73">
        <f t="shared" si="115"/>
        <v>0</v>
      </c>
      <c r="Z122" s="73">
        <f t="shared" si="116"/>
        <v>0</v>
      </c>
      <c r="AA122" s="74"/>
      <c r="AB122" s="177"/>
      <c r="AC122" s="177"/>
      <c r="AD122" s="177"/>
      <c r="AE122" s="177"/>
      <c r="AF122" s="177"/>
      <c r="AG122" s="177"/>
      <c r="AH122" s="177"/>
      <c r="AI122" s="177"/>
      <c r="AJ122" s="177"/>
      <c r="AK122" s="177"/>
      <c r="AL122" s="177"/>
      <c r="AM122" s="177"/>
      <c r="AN122" s="177"/>
      <c r="AO122" s="177"/>
      <c r="AP122" s="177"/>
      <c r="AQ122" s="177"/>
      <c r="AR122" s="177"/>
      <c r="AS122" s="177"/>
      <c r="AT122" s="177"/>
      <c r="AU122" s="71">
        <f t="shared" si="90"/>
        <v>64.540000000000006</v>
      </c>
      <c r="AV122" s="76">
        <f t="shared" si="91"/>
        <v>0</v>
      </c>
      <c r="AW122" s="76">
        <f t="shared" si="92"/>
        <v>0</v>
      </c>
      <c r="AX122" s="76">
        <f t="shared" si="93"/>
        <v>0</v>
      </c>
      <c r="AY122" s="76">
        <f t="shared" si="94"/>
        <v>0</v>
      </c>
      <c r="AZ122" s="76">
        <f t="shared" si="95"/>
        <v>0</v>
      </c>
      <c r="BA122" s="71">
        <f t="shared" si="96"/>
        <v>64.540000000000006</v>
      </c>
      <c r="BB122" s="71">
        <f t="shared" si="97"/>
        <v>0</v>
      </c>
      <c r="BC122" s="77">
        <f t="shared" si="117"/>
        <v>0</v>
      </c>
      <c r="BD122" s="77">
        <f t="shared" si="118"/>
        <v>0</v>
      </c>
      <c r="BE122" s="77">
        <f t="shared" si="119"/>
        <v>0</v>
      </c>
      <c r="BF122" s="77">
        <f t="shared" si="120"/>
        <v>0</v>
      </c>
      <c r="BG122" s="77">
        <f t="shared" si="121"/>
        <v>0</v>
      </c>
      <c r="BH122" s="77">
        <f t="shared" si="122"/>
        <v>0</v>
      </c>
      <c r="BI122" s="77">
        <f t="shared" si="123"/>
        <v>0</v>
      </c>
      <c r="BJ122" s="77">
        <f t="shared" si="124"/>
        <v>0</v>
      </c>
      <c r="BK122" s="77">
        <f t="shared" si="125"/>
        <v>0</v>
      </c>
      <c r="BL122" s="77">
        <f t="shared" si="126"/>
        <v>0</v>
      </c>
      <c r="BM122" s="77">
        <f t="shared" si="127"/>
        <v>0</v>
      </c>
      <c r="BN122" s="77">
        <f t="shared" si="128"/>
        <v>0</v>
      </c>
      <c r="BO122" s="77">
        <f t="shared" si="129"/>
        <v>0</v>
      </c>
      <c r="BP122" s="77">
        <f t="shared" si="130"/>
        <v>0</v>
      </c>
      <c r="BQ122" s="77">
        <f t="shared" si="131"/>
        <v>0</v>
      </c>
      <c r="BR122" s="77">
        <f t="shared" si="132"/>
        <v>0</v>
      </c>
      <c r="BS122" s="77">
        <f t="shared" si="133"/>
        <v>0</v>
      </c>
      <c r="BT122" s="77">
        <f t="shared" si="134"/>
        <v>0</v>
      </c>
      <c r="BU122" s="77">
        <f t="shared" si="135"/>
        <v>0</v>
      </c>
      <c r="BV122" s="77">
        <f t="shared" si="136"/>
        <v>0</v>
      </c>
      <c r="BW122" s="177"/>
      <c r="BX122" s="12" t="str">
        <f t="shared" si="99"/>
        <v/>
      </c>
      <c r="BY122" s="95">
        <f t="shared" si="100"/>
        <v>0</v>
      </c>
      <c r="BZ122" s="177">
        <f t="shared" si="101"/>
        <v>0</v>
      </c>
      <c r="CA122" s="177">
        <f t="shared" si="102"/>
        <v>0</v>
      </c>
      <c r="CB122" s="177">
        <f t="shared" si="103"/>
        <v>0</v>
      </c>
      <c r="CC122" s="177">
        <f t="shared" si="104"/>
        <v>0</v>
      </c>
      <c r="CD122" s="177">
        <f t="shared" si="105"/>
        <v>0</v>
      </c>
      <c r="CE122" s="177">
        <f t="shared" si="106"/>
        <v>0</v>
      </c>
      <c r="CF122" s="177">
        <f t="shared" si="107"/>
        <v>0</v>
      </c>
      <c r="CG122" s="9"/>
    </row>
    <row r="123" spans="1:85">
      <c r="A123" s="185" t="s">
        <v>420</v>
      </c>
      <c r="B123" s="186" t="s">
        <v>421</v>
      </c>
      <c r="C123" s="202" t="s">
        <v>422</v>
      </c>
      <c r="D123" s="212" t="s">
        <v>65</v>
      </c>
      <c r="E123" s="74">
        <f>E122*0.8</f>
        <v>51.632000000000005</v>
      </c>
      <c r="F123" s="189">
        <v>112.22</v>
      </c>
      <c r="G123" s="68">
        <f t="shared" si="108"/>
        <v>5794.1430400000008</v>
      </c>
      <c r="H123" s="69"/>
      <c r="I123" s="70">
        <f t="shared" si="84"/>
        <v>0</v>
      </c>
      <c r="J123" s="69"/>
      <c r="K123" s="70">
        <f t="shared" si="85"/>
        <v>0</v>
      </c>
      <c r="L123" s="69"/>
      <c r="M123" s="70">
        <f t="shared" si="86"/>
        <v>0</v>
      </c>
      <c r="N123" s="69"/>
      <c r="O123" s="70">
        <f t="shared" si="87"/>
        <v>0</v>
      </c>
      <c r="P123" s="69"/>
      <c r="Q123" s="70">
        <f t="shared" si="88"/>
        <v>0</v>
      </c>
      <c r="R123" s="71">
        <f t="shared" si="89"/>
        <v>51.632000000000005</v>
      </c>
      <c r="S123" s="70">
        <f t="shared" si="109"/>
        <v>5794.1430400000008</v>
      </c>
      <c r="T123" s="72">
        <f t="shared" si="110"/>
        <v>0</v>
      </c>
      <c r="U123" s="73">
        <f t="shared" si="111"/>
        <v>0</v>
      </c>
      <c r="V123" s="73">
        <f t="shared" si="112"/>
        <v>0</v>
      </c>
      <c r="W123" s="73">
        <f t="shared" si="113"/>
        <v>0</v>
      </c>
      <c r="X123" s="73">
        <f t="shared" si="114"/>
        <v>0</v>
      </c>
      <c r="Y123" s="73">
        <f t="shared" si="115"/>
        <v>0</v>
      </c>
      <c r="Z123" s="73">
        <f t="shared" si="116"/>
        <v>0</v>
      </c>
      <c r="AA123" s="74"/>
      <c r="AB123" s="177"/>
      <c r="AC123" s="177"/>
      <c r="AD123" s="177"/>
      <c r="AE123" s="177"/>
      <c r="AF123" s="177"/>
      <c r="AG123" s="177"/>
      <c r="AH123" s="177"/>
      <c r="AI123" s="177"/>
      <c r="AJ123" s="177"/>
      <c r="AK123" s="177"/>
      <c r="AL123" s="177"/>
      <c r="AM123" s="177"/>
      <c r="AN123" s="177"/>
      <c r="AO123" s="177"/>
      <c r="AP123" s="177"/>
      <c r="AQ123" s="177"/>
      <c r="AR123" s="177"/>
      <c r="AS123" s="177"/>
      <c r="AT123" s="177"/>
      <c r="AU123" s="71">
        <f t="shared" si="90"/>
        <v>51.632000000000005</v>
      </c>
      <c r="AV123" s="76">
        <f t="shared" si="91"/>
        <v>0</v>
      </c>
      <c r="AW123" s="76">
        <f t="shared" si="92"/>
        <v>0</v>
      </c>
      <c r="AX123" s="76">
        <f t="shared" si="93"/>
        <v>0</v>
      </c>
      <c r="AY123" s="76">
        <f t="shared" si="94"/>
        <v>0</v>
      </c>
      <c r="AZ123" s="76">
        <f t="shared" si="95"/>
        <v>0</v>
      </c>
      <c r="BA123" s="71">
        <f t="shared" si="96"/>
        <v>51.632000000000005</v>
      </c>
      <c r="BB123" s="71">
        <f t="shared" si="97"/>
        <v>0</v>
      </c>
      <c r="BC123" s="77">
        <f t="shared" si="117"/>
        <v>0</v>
      </c>
      <c r="BD123" s="77">
        <f t="shared" si="118"/>
        <v>0</v>
      </c>
      <c r="BE123" s="77">
        <f t="shared" si="119"/>
        <v>0</v>
      </c>
      <c r="BF123" s="77">
        <f t="shared" si="120"/>
        <v>0</v>
      </c>
      <c r="BG123" s="77">
        <f t="shared" si="121"/>
        <v>0</v>
      </c>
      <c r="BH123" s="77">
        <f t="shared" si="122"/>
        <v>0</v>
      </c>
      <c r="BI123" s="77">
        <f t="shared" si="123"/>
        <v>0</v>
      </c>
      <c r="BJ123" s="77">
        <f t="shared" si="124"/>
        <v>0</v>
      </c>
      <c r="BK123" s="77">
        <f t="shared" si="125"/>
        <v>0</v>
      </c>
      <c r="BL123" s="77">
        <f t="shared" si="126"/>
        <v>0</v>
      </c>
      <c r="BM123" s="77">
        <f t="shared" si="127"/>
        <v>0</v>
      </c>
      <c r="BN123" s="77">
        <f t="shared" si="128"/>
        <v>0</v>
      </c>
      <c r="BO123" s="77">
        <f t="shared" si="129"/>
        <v>0</v>
      </c>
      <c r="BP123" s="77">
        <f t="shared" si="130"/>
        <v>0</v>
      </c>
      <c r="BQ123" s="77">
        <f t="shared" si="131"/>
        <v>0</v>
      </c>
      <c r="BR123" s="77">
        <f t="shared" si="132"/>
        <v>0</v>
      </c>
      <c r="BS123" s="77">
        <f t="shared" si="133"/>
        <v>0</v>
      </c>
      <c r="BT123" s="77">
        <f t="shared" si="134"/>
        <v>0</v>
      </c>
      <c r="BU123" s="77">
        <f t="shared" si="135"/>
        <v>0</v>
      </c>
      <c r="BV123" s="77">
        <f t="shared" si="136"/>
        <v>0</v>
      </c>
      <c r="BW123" s="177"/>
      <c r="BX123" s="12" t="str">
        <f t="shared" si="99"/>
        <v/>
      </c>
      <c r="BY123" s="95">
        <f t="shared" si="100"/>
        <v>0</v>
      </c>
      <c r="BZ123" s="177">
        <f t="shared" si="101"/>
        <v>0</v>
      </c>
      <c r="CA123" s="177">
        <f t="shared" si="102"/>
        <v>0</v>
      </c>
      <c r="CB123" s="177">
        <f t="shared" si="103"/>
        <v>0</v>
      </c>
      <c r="CC123" s="177">
        <f t="shared" si="104"/>
        <v>0</v>
      </c>
      <c r="CD123" s="177">
        <f t="shared" si="105"/>
        <v>0</v>
      </c>
      <c r="CE123" s="177">
        <f t="shared" si="106"/>
        <v>0</v>
      </c>
      <c r="CF123" s="177">
        <f t="shared" si="107"/>
        <v>0</v>
      </c>
      <c r="CG123" s="9"/>
    </row>
    <row r="124" spans="1:85">
      <c r="A124" s="185" t="s">
        <v>423</v>
      </c>
      <c r="B124" s="186" t="s">
        <v>424</v>
      </c>
      <c r="C124" s="187" t="s">
        <v>425</v>
      </c>
      <c r="D124" s="177" t="s">
        <v>65</v>
      </c>
      <c r="E124" s="74">
        <v>5.8</v>
      </c>
      <c r="F124" s="189">
        <v>211.99</v>
      </c>
      <c r="G124" s="68">
        <f t="shared" si="108"/>
        <v>1229.5419999999999</v>
      </c>
      <c r="H124" s="69"/>
      <c r="I124" s="70">
        <f t="shared" si="84"/>
        <v>0</v>
      </c>
      <c r="J124" s="69"/>
      <c r="K124" s="70">
        <f t="shared" si="85"/>
        <v>0</v>
      </c>
      <c r="L124" s="69"/>
      <c r="M124" s="70">
        <f t="shared" si="86"/>
        <v>0</v>
      </c>
      <c r="N124" s="69"/>
      <c r="O124" s="70">
        <f t="shared" si="87"/>
        <v>0</v>
      </c>
      <c r="P124" s="69"/>
      <c r="Q124" s="70">
        <f t="shared" si="88"/>
        <v>0</v>
      </c>
      <c r="R124" s="71">
        <f t="shared" si="89"/>
        <v>5.8</v>
      </c>
      <c r="S124" s="70">
        <f t="shared" si="109"/>
        <v>1229.5419999999999</v>
      </c>
      <c r="T124" s="72">
        <f t="shared" si="110"/>
        <v>0</v>
      </c>
      <c r="U124" s="73">
        <f t="shared" si="111"/>
        <v>0</v>
      </c>
      <c r="V124" s="73">
        <f t="shared" si="112"/>
        <v>0</v>
      </c>
      <c r="W124" s="73">
        <f t="shared" si="113"/>
        <v>0</v>
      </c>
      <c r="X124" s="73">
        <f t="shared" si="114"/>
        <v>0</v>
      </c>
      <c r="Y124" s="73">
        <f t="shared" si="115"/>
        <v>0</v>
      </c>
      <c r="Z124" s="73">
        <f t="shared" si="116"/>
        <v>0</v>
      </c>
      <c r="AA124" s="74"/>
      <c r="AB124" s="177"/>
      <c r="AC124" s="177"/>
      <c r="AD124" s="177"/>
      <c r="AE124" s="177"/>
      <c r="AF124" s="177"/>
      <c r="AG124" s="177"/>
      <c r="AH124" s="177"/>
      <c r="AI124" s="177"/>
      <c r="AJ124" s="177"/>
      <c r="AK124" s="177"/>
      <c r="AL124" s="177"/>
      <c r="AM124" s="177"/>
      <c r="AN124" s="177"/>
      <c r="AO124" s="177"/>
      <c r="AP124" s="177"/>
      <c r="AQ124" s="177"/>
      <c r="AR124" s="177"/>
      <c r="AS124" s="177"/>
      <c r="AT124" s="177"/>
      <c r="AU124" s="71">
        <f t="shared" si="90"/>
        <v>5.8</v>
      </c>
      <c r="AV124" s="76">
        <f t="shared" si="91"/>
        <v>0</v>
      </c>
      <c r="AW124" s="76">
        <f t="shared" si="92"/>
        <v>0</v>
      </c>
      <c r="AX124" s="76">
        <f t="shared" si="93"/>
        <v>0</v>
      </c>
      <c r="AY124" s="76">
        <f t="shared" si="94"/>
        <v>0</v>
      </c>
      <c r="AZ124" s="76">
        <f t="shared" si="95"/>
        <v>0</v>
      </c>
      <c r="BA124" s="71">
        <f t="shared" si="96"/>
        <v>5.8</v>
      </c>
      <c r="BB124" s="71">
        <f t="shared" si="97"/>
        <v>0</v>
      </c>
      <c r="BC124" s="77">
        <f t="shared" si="117"/>
        <v>0</v>
      </c>
      <c r="BD124" s="77">
        <f t="shared" si="118"/>
        <v>0</v>
      </c>
      <c r="BE124" s="77">
        <f t="shared" si="119"/>
        <v>0</v>
      </c>
      <c r="BF124" s="77">
        <f t="shared" si="120"/>
        <v>0</v>
      </c>
      <c r="BG124" s="77">
        <f t="shared" si="121"/>
        <v>0</v>
      </c>
      <c r="BH124" s="77">
        <f t="shared" si="122"/>
        <v>0</v>
      </c>
      <c r="BI124" s="77">
        <f t="shared" si="123"/>
        <v>0</v>
      </c>
      <c r="BJ124" s="77">
        <f t="shared" si="124"/>
        <v>0</v>
      </c>
      <c r="BK124" s="77">
        <f t="shared" si="125"/>
        <v>0</v>
      </c>
      <c r="BL124" s="77">
        <f t="shared" si="126"/>
        <v>0</v>
      </c>
      <c r="BM124" s="77">
        <f t="shared" si="127"/>
        <v>0</v>
      </c>
      <c r="BN124" s="77">
        <f t="shared" si="128"/>
        <v>0</v>
      </c>
      <c r="BO124" s="77">
        <f t="shared" si="129"/>
        <v>0</v>
      </c>
      <c r="BP124" s="77">
        <f t="shared" si="130"/>
        <v>0</v>
      </c>
      <c r="BQ124" s="77">
        <f t="shared" si="131"/>
        <v>0</v>
      </c>
      <c r="BR124" s="77">
        <f t="shared" si="132"/>
        <v>0</v>
      </c>
      <c r="BS124" s="77">
        <f t="shared" si="133"/>
        <v>0</v>
      </c>
      <c r="BT124" s="77">
        <f t="shared" si="134"/>
        <v>0</v>
      </c>
      <c r="BU124" s="77">
        <f t="shared" si="135"/>
        <v>0</v>
      </c>
      <c r="BV124" s="77">
        <f t="shared" si="136"/>
        <v>0</v>
      </c>
      <c r="BW124" s="177"/>
      <c r="BX124" s="12" t="str">
        <f t="shared" si="99"/>
        <v/>
      </c>
      <c r="BY124" s="95">
        <f t="shared" si="100"/>
        <v>0</v>
      </c>
      <c r="BZ124" s="177">
        <f t="shared" si="101"/>
        <v>0</v>
      </c>
      <c r="CA124" s="177">
        <f t="shared" si="102"/>
        <v>0</v>
      </c>
      <c r="CB124" s="177">
        <f t="shared" si="103"/>
        <v>0</v>
      </c>
      <c r="CC124" s="177">
        <f t="shared" si="104"/>
        <v>0</v>
      </c>
      <c r="CD124" s="177">
        <f t="shared" si="105"/>
        <v>0</v>
      </c>
      <c r="CE124" s="177">
        <f t="shared" si="106"/>
        <v>0</v>
      </c>
      <c r="CF124" s="177">
        <f t="shared" si="107"/>
        <v>0</v>
      </c>
      <c r="CG124" s="9"/>
    </row>
    <row r="125" spans="1:85" ht="29.25">
      <c r="A125" s="205" t="s">
        <v>426</v>
      </c>
      <c r="B125" s="186" t="s">
        <v>427</v>
      </c>
      <c r="C125" s="202" t="s">
        <v>428</v>
      </c>
      <c r="D125" s="212" t="s">
        <v>65</v>
      </c>
      <c r="E125" s="74">
        <f>(19.9+13.5)*2</f>
        <v>66.8</v>
      </c>
      <c r="F125" s="189">
        <v>112.57</v>
      </c>
      <c r="G125" s="68">
        <f t="shared" si="108"/>
        <v>7519.6759999999995</v>
      </c>
      <c r="H125" s="69"/>
      <c r="I125" s="70">
        <f t="shared" si="84"/>
        <v>0</v>
      </c>
      <c r="J125" s="69"/>
      <c r="K125" s="70">
        <f t="shared" si="85"/>
        <v>0</v>
      </c>
      <c r="L125" s="69"/>
      <c r="M125" s="70">
        <f t="shared" si="86"/>
        <v>0</v>
      </c>
      <c r="N125" s="69"/>
      <c r="O125" s="70">
        <f t="shared" si="87"/>
        <v>0</v>
      </c>
      <c r="P125" s="69"/>
      <c r="Q125" s="70">
        <f t="shared" si="88"/>
        <v>0</v>
      </c>
      <c r="R125" s="71">
        <f t="shared" si="89"/>
        <v>66.8</v>
      </c>
      <c r="S125" s="70">
        <f t="shared" si="109"/>
        <v>7519.6759999999995</v>
      </c>
      <c r="T125" s="72">
        <f t="shared" si="110"/>
        <v>0</v>
      </c>
      <c r="U125" s="73">
        <f t="shared" si="111"/>
        <v>0</v>
      </c>
      <c r="V125" s="73">
        <f t="shared" si="112"/>
        <v>0</v>
      </c>
      <c r="W125" s="73">
        <f t="shared" si="113"/>
        <v>0</v>
      </c>
      <c r="X125" s="73">
        <f t="shared" si="114"/>
        <v>0</v>
      </c>
      <c r="Y125" s="73">
        <f t="shared" si="115"/>
        <v>0</v>
      </c>
      <c r="Z125" s="73">
        <f t="shared" si="116"/>
        <v>0</v>
      </c>
      <c r="AA125" s="74"/>
      <c r="AB125" s="177"/>
      <c r="AC125" s="177"/>
      <c r="AD125" s="177"/>
      <c r="AE125" s="177"/>
      <c r="AF125" s="177"/>
      <c r="AG125" s="177"/>
      <c r="AH125" s="177"/>
      <c r="AI125" s="177"/>
      <c r="AJ125" s="177"/>
      <c r="AK125" s="177"/>
      <c r="AL125" s="177"/>
      <c r="AM125" s="177"/>
      <c r="AN125" s="177"/>
      <c r="AO125" s="177"/>
      <c r="AP125" s="177"/>
      <c r="AQ125" s="177"/>
      <c r="AR125" s="177"/>
      <c r="AS125" s="177"/>
      <c r="AT125" s="177"/>
      <c r="AU125" s="71">
        <f t="shared" si="90"/>
        <v>66.8</v>
      </c>
      <c r="AV125" s="76">
        <f t="shared" si="91"/>
        <v>0</v>
      </c>
      <c r="AW125" s="76">
        <f t="shared" si="92"/>
        <v>0</v>
      </c>
      <c r="AX125" s="76">
        <f t="shared" si="93"/>
        <v>0</v>
      </c>
      <c r="AY125" s="76">
        <f t="shared" si="94"/>
        <v>0</v>
      </c>
      <c r="AZ125" s="76">
        <f t="shared" si="95"/>
        <v>0</v>
      </c>
      <c r="BA125" s="71">
        <f t="shared" si="96"/>
        <v>66.8</v>
      </c>
      <c r="BB125" s="71">
        <f t="shared" si="97"/>
        <v>0</v>
      </c>
      <c r="BC125" s="77">
        <f t="shared" si="117"/>
        <v>0</v>
      </c>
      <c r="BD125" s="77">
        <f t="shared" si="118"/>
        <v>0</v>
      </c>
      <c r="BE125" s="77">
        <f t="shared" si="119"/>
        <v>0</v>
      </c>
      <c r="BF125" s="77">
        <f t="shared" si="120"/>
        <v>0</v>
      </c>
      <c r="BG125" s="77">
        <f t="shared" si="121"/>
        <v>0</v>
      </c>
      <c r="BH125" s="77">
        <f t="shared" si="122"/>
        <v>0</v>
      </c>
      <c r="BI125" s="77">
        <f t="shared" si="123"/>
        <v>0</v>
      </c>
      <c r="BJ125" s="77">
        <f t="shared" si="124"/>
        <v>0</v>
      </c>
      <c r="BK125" s="77">
        <f t="shared" si="125"/>
        <v>0</v>
      </c>
      <c r="BL125" s="77">
        <f t="shared" si="126"/>
        <v>0</v>
      </c>
      <c r="BM125" s="77">
        <f t="shared" si="127"/>
        <v>0</v>
      </c>
      <c r="BN125" s="77">
        <f t="shared" si="128"/>
        <v>0</v>
      </c>
      <c r="BO125" s="77">
        <f t="shared" si="129"/>
        <v>0</v>
      </c>
      <c r="BP125" s="77">
        <f t="shared" si="130"/>
        <v>0</v>
      </c>
      <c r="BQ125" s="77">
        <f t="shared" si="131"/>
        <v>0</v>
      </c>
      <c r="BR125" s="77">
        <f t="shared" si="132"/>
        <v>0</v>
      </c>
      <c r="BS125" s="77">
        <f t="shared" si="133"/>
        <v>0</v>
      </c>
      <c r="BT125" s="77">
        <f t="shared" si="134"/>
        <v>0</v>
      </c>
      <c r="BU125" s="77">
        <f t="shared" si="135"/>
        <v>0</v>
      </c>
      <c r="BV125" s="77">
        <f t="shared" si="136"/>
        <v>0</v>
      </c>
      <c r="BW125" s="177"/>
      <c r="BX125" s="12" t="str">
        <f t="shared" si="99"/>
        <v/>
      </c>
      <c r="BY125" s="95">
        <f t="shared" si="100"/>
        <v>0</v>
      </c>
      <c r="BZ125" s="177">
        <f t="shared" si="101"/>
        <v>0</v>
      </c>
      <c r="CA125" s="177">
        <f t="shared" si="102"/>
        <v>0</v>
      </c>
      <c r="CB125" s="177">
        <f t="shared" si="103"/>
        <v>0</v>
      </c>
      <c r="CC125" s="177">
        <f t="shared" si="104"/>
        <v>0</v>
      </c>
      <c r="CD125" s="177">
        <f t="shared" si="105"/>
        <v>0</v>
      </c>
      <c r="CE125" s="177">
        <f t="shared" si="106"/>
        <v>0</v>
      </c>
      <c r="CF125" s="177">
        <f t="shared" si="107"/>
        <v>0</v>
      </c>
      <c r="CG125" s="9"/>
    </row>
    <row r="126" spans="1:85" ht="29.25">
      <c r="A126" s="205" t="s">
        <v>429</v>
      </c>
      <c r="B126" s="186" t="s">
        <v>430</v>
      </c>
      <c r="C126" s="192" t="s">
        <v>431</v>
      </c>
      <c r="D126" s="212" t="s">
        <v>65</v>
      </c>
      <c r="E126" s="74">
        <v>31.69</v>
      </c>
      <c r="F126" s="189">
        <v>236.41</v>
      </c>
      <c r="G126" s="68">
        <f t="shared" si="108"/>
        <v>7491.8329000000003</v>
      </c>
      <c r="H126" s="69"/>
      <c r="I126" s="70">
        <f t="shared" si="84"/>
        <v>0</v>
      </c>
      <c r="J126" s="69"/>
      <c r="K126" s="70">
        <f t="shared" si="85"/>
        <v>0</v>
      </c>
      <c r="L126" s="69"/>
      <c r="M126" s="70">
        <f t="shared" si="86"/>
        <v>0</v>
      </c>
      <c r="N126" s="69"/>
      <c r="O126" s="70">
        <f t="shared" si="87"/>
        <v>0</v>
      </c>
      <c r="P126" s="69"/>
      <c r="Q126" s="70">
        <f t="shared" si="88"/>
        <v>0</v>
      </c>
      <c r="R126" s="71">
        <f t="shared" si="89"/>
        <v>31.69</v>
      </c>
      <c r="S126" s="70">
        <f t="shared" si="109"/>
        <v>7491.8329000000003</v>
      </c>
      <c r="T126" s="72">
        <f t="shared" si="110"/>
        <v>0</v>
      </c>
      <c r="U126" s="73">
        <f t="shared" si="111"/>
        <v>0</v>
      </c>
      <c r="V126" s="73">
        <f t="shared" si="112"/>
        <v>0</v>
      </c>
      <c r="W126" s="73">
        <f t="shared" si="113"/>
        <v>0</v>
      </c>
      <c r="X126" s="73">
        <f t="shared" si="114"/>
        <v>0</v>
      </c>
      <c r="Y126" s="73">
        <f t="shared" si="115"/>
        <v>0</v>
      </c>
      <c r="Z126" s="73">
        <f t="shared" si="116"/>
        <v>0</v>
      </c>
      <c r="AA126" s="74"/>
      <c r="AB126" s="177"/>
      <c r="AC126" s="177"/>
      <c r="AD126" s="177"/>
      <c r="AE126" s="177"/>
      <c r="AF126" s="177"/>
      <c r="AG126" s="177"/>
      <c r="AH126" s="177"/>
      <c r="AI126" s="177"/>
      <c r="AJ126" s="177"/>
      <c r="AK126" s="177"/>
      <c r="AL126" s="177"/>
      <c r="AM126" s="177"/>
      <c r="AN126" s="177"/>
      <c r="AO126" s="177"/>
      <c r="AP126" s="177"/>
      <c r="AQ126" s="177"/>
      <c r="AR126" s="177"/>
      <c r="AS126" s="177"/>
      <c r="AT126" s="177"/>
      <c r="AU126" s="71">
        <f t="shared" si="90"/>
        <v>31.69</v>
      </c>
      <c r="AV126" s="76">
        <f t="shared" si="91"/>
        <v>0</v>
      </c>
      <c r="AW126" s="76">
        <f t="shared" si="92"/>
        <v>0</v>
      </c>
      <c r="AX126" s="76">
        <f t="shared" si="93"/>
        <v>0</v>
      </c>
      <c r="AY126" s="76">
        <f t="shared" si="94"/>
        <v>0</v>
      </c>
      <c r="AZ126" s="76">
        <f t="shared" si="95"/>
        <v>0</v>
      </c>
      <c r="BA126" s="71">
        <f t="shared" si="96"/>
        <v>31.69</v>
      </c>
      <c r="BB126" s="71">
        <f t="shared" si="97"/>
        <v>0</v>
      </c>
      <c r="BC126" s="77">
        <f t="shared" si="117"/>
        <v>0</v>
      </c>
      <c r="BD126" s="77">
        <f t="shared" si="118"/>
        <v>0</v>
      </c>
      <c r="BE126" s="77">
        <f t="shared" si="119"/>
        <v>0</v>
      </c>
      <c r="BF126" s="77">
        <f t="shared" si="120"/>
        <v>0</v>
      </c>
      <c r="BG126" s="77">
        <f t="shared" si="121"/>
        <v>0</v>
      </c>
      <c r="BH126" s="77">
        <f t="shared" si="122"/>
        <v>0</v>
      </c>
      <c r="BI126" s="77">
        <f t="shared" si="123"/>
        <v>0</v>
      </c>
      <c r="BJ126" s="77">
        <f t="shared" si="124"/>
        <v>0</v>
      </c>
      <c r="BK126" s="77">
        <f t="shared" si="125"/>
        <v>0</v>
      </c>
      <c r="BL126" s="77">
        <f t="shared" si="126"/>
        <v>0</v>
      </c>
      <c r="BM126" s="77">
        <f t="shared" si="127"/>
        <v>0</v>
      </c>
      <c r="BN126" s="77">
        <f t="shared" si="128"/>
        <v>0</v>
      </c>
      <c r="BO126" s="77">
        <f t="shared" si="129"/>
        <v>0</v>
      </c>
      <c r="BP126" s="77">
        <f t="shared" si="130"/>
        <v>0</v>
      </c>
      <c r="BQ126" s="77">
        <f t="shared" si="131"/>
        <v>0</v>
      </c>
      <c r="BR126" s="77">
        <f t="shared" si="132"/>
        <v>0</v>
      </c>
      <c r="BS126" s="77">
        <f t="shared" si="133"/>
        <v>0</v>
      </c>
      <c r="BT126" s="77">
        <f t="shared" si="134"/>
        <v>0</v>
      </c>
      <c r="BU126" s="77">
        <f t="shared" si="135"/>
        <v>0</v>
      </c>
      <c r="BV126" s="77">
        <f t="shared" si="136"/>
        <v>0</v>
      </c>
      <c r="BW126" s="177"/>
      <c r="BX126" s="12" t="str">
        <f t="shared" si="99"/>
        <v/>
      </c>
      <c r="BY126" s="95">
        <f t="shared" si="100"/>
        <v>0</v>
      </c>
      <c r="BZ126" s="177">
        <f t="shared" si="101"/>
        <v>0</v>
      </c>
      <c r="CA126" s="177">
        <f t="shared" si="102"/>
        <v>0</v>
      </c>
      <c r="CB126" s="177">
        <f t="shared" si="103"/>
        <v>0</v>
      </c>
      <c r="CC126" s="177">
        <f t="shared" si="104"/>
        <v>0</v>
      </c>
      <c r="CD126" s="177">
        <f t="shared" si="105"/>
        <v>0</v>
      </c>
      <c r="CE126" s="177">
        <f t="shared" si="106"/>
        <v>0</v>
      </c>
      <c r="CF126" s="177">
        <f t="shared" si="107"/>
        <v>0</v>
      </c>
      <c r="CG126" s="9"/>
    </row>
    <row r="127" spans="1:85">
      <c r="A127" s="58"/>
      <c r="B127" s="59" t="s">
        <v>81</v>
      </c>
      <c r="C127" s="60" t="s">
        <v>432</v>
      </c>
      <c r="D127" s="61"/>
      <c r="E127" s="61"/>
      <c r="F127" s="61"/>
      <c r="G127" s="62">
        <f>SUM(G128:G166)</f>
        <v>25249.083999999999</v>
      </c>
      <c r="H127" s="63"/>
      <c r="I127" s="64">
        <f t="shared" si="84"/>
        <v>0</v>
      </c>
      <c r="J127" s="63"/>
      <c r="K127" s="64">
        <f t="shared" si="85"/>
        <v>0</v>
      </c>
      <c r="L127" s="63"/>
      <c r="M127" s="64">
        <f t="shared" si="86"/>
        <v>0</v>
      </c>
      <c r="N127" s="63"/>
      <c r="O127" s="64">
        <f t="shared" si="87"/>
        <v>0</v>
      </c>
      <c r="P127" s="63"/>
      <c r="Q127" s="64">
        <f t="shared" si="88"/>
        <v>0</v>
      </c>
      <c r="R127" s="176">
        <f t="shared" si="89"/>
        <v>0</v>
      </c>
      <c r="S127" s="62">
        <f>SUM(S128:S166)</f>
        <v>25249.083999999999</v>
      </c>
      <c r="T127" s="62"/>
      <c r="U127" s="62"/>
      <c r="V127" s="62"/>
      <c r="W127" s="62"/>
      <c r="X127" s="62"/>
      <c r="Y127" s="62"/>
      <c r="Z127" s="165">
        <f>IF(C127&lt;&gt;"",SUM(BC127:BV127)/S127,"")</f>
        <v>0</v>
      </c>
      <c r="AA127" s="63"/>
      <c r="AB127" s="63"/>
      <c r="AC127" s="63"/>
      <c r="AD127" s="63"/>
      <c r="AE127" s="63"/>
      <c r="AF127" s="63"/>
      <c r="AG127" s="63"/>
      <c r="AH127" s="63"/>
      <c r="AI127" s="63"/>
      <c r="AJ127" s="63"/>
      <c r="AK127" s="63"/>
      <c r="AL127" s="63"/>
      <c r="AM127" s="63"/>
      <c r="AN127" s="63"/>
      <c r="AO127" s="63"/>
      <c r="AP127" s="63"/>
      <c r="AQ127" s="63"/>
      <c r="AR127" s="63"/>
      <c r="AS127" s="63"/>
      <c r="AT127" s="63"/>
      <c r="AU127" s="67" t="str">
        <f t="shared" si="90"/>
        <v/>
      </c>
      <c r="AV127" s="63">
        <f t="shared" si="91"/>
        <v>0</v>
      </c>
      <c r="AW127" s="63">
        <f t="shared" si="92"/>
        <v>0</v>
      </c>
      <c r="AX127" s="63">
        <f t="shared" si="93"/>
        <v>0</v>
      </c>
      <c r="AY127" s="63">
        <f t="shared" si="94"/>
        <v>0</v>
      </c>
      <c r="AZ127" s="63">
        <f t="shared" si="95"/>
        <v>0</v>
      </c>
      <c r="BA127" s="67">
        <f t="shared" si="96"/>
        <v>0</v>
      </c>
      <c r="BB127" s="67">
        <f t="shared" si="97"/>
        <v>0</v>
      </c>
      <c r="BC127" s="62">
        <f>SUM(BC128:BC166)</f>
        <v>0</v>
      </c>
      <c r="BD127" s="62">
        <f t="shared" ref="BD127:BV127" si="141">SUM(BD128:BD166)</f>
        <v>0</v>
      </c>
      <c r="BE127" s="62">
        <f t="shared" si="141"/>
        <v>0</v>
      </c>
      <c r="BF127" s="62">
        <f t="shared" si="141"/>
        <v>0</v>
      </c>
      <c r="BG127" s="62">
        <f t="shared" si="141"/>
        <v>0</v>
      </c>
      <c r="BH127" s="62">
        <f t="shared" si="141"/>
        <v>0</v>
      </c>
      <c r="BI127" s="62">
        <f t="shared" si="141"/>
        <v>0</v>
      </c>
      <c r="BJ127" s="62">
        <f t="shared" si="141"/>
        <v>0</v>
      </c>
      <c r="BK127" s="62">
        <f t="shared" si="141"/>
        <v>0</v>
      </c>
      <c r="BL127" s="62">
        <f t="shared" si="141"/>
        <v>0</v>
      </c>
      <c r="BM127" s="62">
        <f t="shared" si="141"/>
        <v>0</v>
      </c>
      <c r="BN127" s="62">
        <f t="shared" si="141"/>
        <v>0</v>
      </c>
      <c r="BO127" s="62">
        <f t="shared" si="141"/>
        <v>0</v>
      </c>
      <c r="BP127" s="62">
        <f t="shared" si="141"/>
        <v>0</v>
      </c>
      <c r="BQ127" s="62">
        <f t="shared" si="141"/>
        <v>0</v>
      </c>
      <c r="BR127" s="62">
        <f t="shared" si="141"/>
        <v>0</v>
      </c>
      <c r="BS127" s="62">
        <f t="shared" si="141"/>
        <v>0</v>
      </c>
      <c r="BT127" s="62">
        <f t="shared" si="141"/>
        <v>0</v>
      </c>
      <c r="BU127" s="62">
        <f t="shared" si="141"/>
        <v>0</v>
      </c>
      <c r="BV127" s="62">
        <f t="shared" si="141"/>
        <v>0</v>
      </c>
      <c r="BW127" s="63"/>
      <c r="BX127" t="str">
        <f t="shared" si="99"/>
        <v/>
      </c>
      <c r="BY127" s="94">
        <f t="shared" si="100"/>
        <v>0</v>
      </c>
      <c r="BZ127" s="94">
        <f t="shared" si="101"/>
        <v>0</v>
      </c>
      <c r="CA127" s="94">
        <f t="shared" si="102"/>
        <v>0</v>
      </c>
      <c r="CB127" s="94">
        <f t="shared" si="103"/>
        <v>0</v>
      </c>
      <c r="CC127" s="94">
        <f t="shared" si="104"/>
        <v>0</v>
      </c>
      <c r="CD127" s="94">
        <f t="shared" si="105"/>
        <v>0</v>
      </c>
      <c r="CE127" s="94">
        <f t="shared" si="106"/>
        <v>0</v>
      </c>
      <c r="CF127" s="94">
        <f t="shared" si="107"/>
        <v>0</v>
      </c>
      <c r="CG127" s="9"/>
    </row>
    <row r="128" spans="1:85">
      <c r="A128" s="185"/>
      <c r="B128" s="186" t="s">
        <v>433</v>
      </c>
      <c r="C128" s="198" t="s">
        <v>434</v>
      </c>
      <c r="D128" s="217"/>
      <c r="E128" s="218"/>
      <c r="F128" s="219"/>
      <c r="G128" s="68">
        <f t="shared" si="108"/>
        <v>0</v>
      </c>
      <c r="H128" s="69"/>
      <c r="I128" s="70">
        <f t="shared" si="84"/>
        <v>0</v>
      </c>
      <c r="J128" s="69"/>
      <c r="K128" s="70">
        <f t="shared" si="85"/>
        <v>0</v>
      </c>
      <c r="L128" s="69"/>
      <c r="M128" s="70">
        <f t="shared" si="86"/>
        <v>0</v>
      </c>
      <c r="N128" s="69"/>
      <c r="O128" s="70">
        <f t="shared" si="87"/>
        <v>0</v>
      </c>
      <c r="P128" s="69"/>
      <c r="Q128" s="70">
        <f t="shared" si="88"/>
        <v>0</v>
      </c>
      <c r="R128" s="71">
        <f t="shared" si="89"/>
        <v>0</v>
      </c>
      <c r="S128" s="70">
        <f t="shared" si="109"/>
        <v>0</v>
      </c>
      <c r="T128" s="72" t="str">
        <f t="shared" si="110"/>
        <v/>
      </c>
      <c r="U128" s="73">
        <f t="shared" si="111"/>
        <v>0</v>
      </c>
      <c r="V128" s="73">
        <f t="shared" si="112"/>
        <v>0</v>
      </c>
      <c r="W128" s="73">
        <f t="shared" si="113"/>
        <v>0</v>
      </c>
      <c r="X128" s="73">
        <f t="shared" si="114"/>
        <v>0</v>
      </c>
      <c r="Y128" s="73">
        <f t="shared" si="115"/>
        <v>0</v>
      </c>
      <c r="Z128" s="73" t="str">
        <f t="shared" si="116"/>
        <v/>
      </c>
      <c r="AA128" s="74"/>
      <c r="AB128" s="177"/>
      <c r="AC128" s="177"/>
      <c r="AD128" s="177"/>
      <c r="AE128" s="177"/>
      <c r="AF128" s="177"/>
      <c r="AG128" s="177"/>
      <c r="AH128" s="177"/>
      <c r="AI128" s="177"/>
      <c r="AJ128" s="177"/>
      <c r="AK128" s="177"/>
      <c r="AL128" s="177"/>
      <c r="AM128" s="177"/>
      <c r="AN128" s="177"/>
      <c r="AO128" s="177"/>
      <c r="AP128" s="177"/>
      <c r="AQ128" s="177"/>
      <c r="AR128" s="177"/>
      <c r="AS128" s="177"/>
      <c r="AT128" s="177"/>
      <c r="AU128" s="71" t="str">
        <f t="shared" si="90"/>
        <v/>
      </c>
      <c r="AV128" s="76">
        <f t="shared" si="91"/>
        <v>0</v>
      </c>
      <c r="AW128" s="76">
        <f t="shared" si="92"/>
        <v>0</v>
      </c>
      <c r="AX128" s="76">
        <f t="shared" si="93"/>
        <v>0</v>
      </c>
      <c r="AY128" s="76">
        <f t="shared" si="94"/>
        <v>0</v>
      </c>
      <c r="AZ128" s="76">
        <f t="shared" si="95"/>
        <v>0</v>
      </c>
      <c r="BA128" s="71">
        <f t="shared" si="96"/>
        <v>0</v>
      </c>
      <c r="BB128" s="71">
        <f t="shared" si="97"/>
        <v>0</v>
      </c>
      <c r="BC128" s="77">
        <f t="shared" si="117"/>
        <v>0</v>
      </c>
      <c r="BD128" s="77">
        <f t="shared" si="118"/>
        <v>0</v>
      </c>
      <c r="BE128" s="77">
        <f t="shared" si="119"/>
        <v>0</v>
      </c>
      <c r="BF128" s="77">
        <f t="shared" si="120"/>
        <v>0</v>
      </c>
      <c r="BG128" s="77">
        <f t="shared" si="121"/>
        <v>0</v>
      </c>
      <c r="BH128" s="77">
        <f t="shared" si="122"/>
        <v>0</v>
      </c>
      <c r="BI128" s="77">
        <f t="shared" si="123"/>
        <v>0</v>
      </c>
      <c r="BJ128" s="77">
        <f t="shared" si="124"/>
        <v>0</v>
      </c>
      <c r="BK128" s="77">
        <f t="shared" si="125"/>
        <v>0</v>
      </c>
      <c r="BL128" s="77">
        <f t="shared" si="126"/>
        <v>0</v>
      </c>
      <c r="BM128" s="77">
        <f t="shared" si="127"/>
        <v>0</v>
      </c>
      <c r="BN128" s="77">
        <f t="shared" si="128"/>
        <v>0</v>
      </c>
      <c r="BO128" s="77">
        <f t="shared" si="129"/>
        <v>0</v>
      </c>
      <c r="BP128" s="77">
        <f t="shared" si="130"/>
        <v>0</v>
      </c>
      <c r="BQ128" s="77">
        <f t="shared" si="131"/>
        <v>0</v>
      </c>
      <c r="BR128" s="77">
        <f t="shared" si="132"/>
        <v>0</v>
      </c>
      <c r="BS128" s="77">
        <f t="shared" si="133"/>
        <v>0</v>
      </c>
      <c r="BT128" s="77">
        <f t="shared" si="134"/>
        <v>0</v>
      </c>
      <c r="BU128" s="77">
        <f t="shared" si="135"/>
        <v>0</v>
      </c>
      <c r="BV128" s="77">
        <f t="shared" si="136"/>
        <v>0</v>
      </c>
      <c r="BW128" s="177"/>
      <c r="BX128" s="12" t="str">
        <f t="shared" si="99"/>
        <v/>
      </c>
      <c r="BY128" s="95">
        <f t="shared" si="100"/>
        <v>0</v>
      </c>
      <c r="BZ128" s="177">
        <f t="shared" si="101"/>
        <v>0</v>
      </c>
      <c r="CA128" s="177">
        <f t="shared" si="102"/>
        <v>0</v>
      </c>
      <c r="CB128" s="177">
        <f t="shared" si="103"/>
        <v>0</v>
      </c>
      <c r="CC128" s="177">
        <f t="shared" si="104"/>
        <v>0</v>
      </c>
      <c r="CD128" s="177">
        <f t="shared" si="105"/>
        <v>0</v>
      </c>
      <c r="CE128" s="177">
        <f t="shared" si="106"/>
        <v>0</v>
      </c>
      <c r="CF128" s="177">
        <f t="shared" si="107"/>
        <v>0</v>
      </c>
      <c r="CG128" s="9"/>
    </row>
    <row r="129" spans="1:85">
      <c r="A129" s="205" t="s">
        <v>435</v>
      </c>
      <c r="B129" s="186" t="s">
        <v>436</v>
      </c>
      <c r="C129" s="187" t="s">
        <v>437</v>
      </c>
      <c r="D129" s="177" t="s">
        <v>61</v>
      </c>
      <c r="E129" s="220">
        <v>2</v>
      </c>
      <c r="F129" s="221">
        <v>117.87</v>
      </c>
      <c r="G129" s="68">
        <f t="shared" si="108"/>
        <v>235.74</v>
      </c>
      <c r="H129" s="69"/>
      <c r="I129" s="70">
        <f t="shared" si="84"/>
        <v>0</v>
      </c>
      <c r="J129" s="69"/>
      <c r="K129" s="70">
        <f t="shared" si="85"/>
        <v>0</v>
      </c>
      <c r="L129" s="69"/>
      <c r="M129" s="70">
        <f t="shared" si="86"/>
        <v>0</v>
      </c>
      <c r="N129" s="69"/>
      <c r="O129" s="70">
        <f t="shared" si="87"/>
        <v>0</v>
      </c>
      <c r="P129" s="69"/>
      <c r="Q129" s="70">
        <f t="shared" si="88"/>
        <v>0</v>
      </c>
      <c r="R129" s="71">
        <f t="shared" si="89"/>
        <v>2</v>
      </c>
      <c r="S129" s="70">
        <f t="shared" si="109"/>
        <v>235.74</v>
      </c>
      <c r="T129" s="72">
        <f t="shared" si="110"/>
        <v>0</v>
      </c>
      <c r="U129" s="73">
        <f t="shared" si="111"/>
        <v>0</v>
      </c>
      <c r="V129" s="73">
        <f t="shared" si="112"/>
        <v>0</v>
      </c>
      <c r="W129" s="73">
        <f t="shared" si="113"/>
        <v>0</v>
      </c>
      <c r="X129" s="73">
        <f t="shared" si="114"/>
        <v>0</v>
      </c>
      <c r="Y129" s="73">
        <f t="shared" si="115"/>
        <v>0</v>
      </c>
      <c r="Z129" s="73">
        <f t="shared" si="116"/>
        <v>0</v>
      </c>
      <c r="AA129" s="74"/>
      <c r="AB129" s="177"/>
      <c r="AC129" s="177"/>
      <c r="AD129" s="177"/>
      <c r="AE129" s="177"/>
      <c r="AF129" s="177"/>
      <c r="AG129" s="177"/>
      <c r="AH129" s="177"/>
      <c r="AI129" s="177"/>
      <c r="AJ129" s="177"/>
      <c r="AK129" s="177"/>
      <c r="AL129" s="177"/>
      <c r="AM129" s="177"/>
      <c r="AN129" s="177"/>
      <c r="AO129" s="177"/>
      <c r="AP129" s="177"/>
      <c r="AQ129" s="177"/>
      <c r="AR129" s="177"/>
      <c r="AS129" s="177"/>
      <c r="AT129" s="177"/>
      <c r="AU129" s="71">
        <f t="shared" si="90"/>
        <v>2</v>
      </c>
      <c r="AV129" s="76">
        <f t="shared" si="91"/>
        <v>0</v>
      </c>
      <c r="AW129" s="76">
        <f t="shared" si="92"/>
        <v>0</v>
      </c>
      <c r="AX129" s="76">
        <f t="shared" si="93"/>
        <v>0</v>
      </c>
      <c r="AY129" s="76">
        <f t="shared" si="94"/>
        <v>0</v>
      </c>
      <c r="AZ129" s="76">
        <f t="shared" si="95"/>
        <v>0</v>
      </c>
      <c r="BA129" s="71">
        <f t="shared" si="96"/>
        <v>2</v>
      </c>
      <c r="BB129" s="71">
        <f t="shared" si="97"/>
        <v>0</v>
      </c>
      <c r="BC129" s="77">
        <f t="shared" si="117"/>
        <v>0</v>
      </c>
      <c r="BD129" s="77">
        <f t="shared" si="118"/>
        <v>0</v>
      </c>
      <c r="BE129" s="77">
        <f t="shared" si="119"/>
        <v>0</v>
      </c>
      <c r="BF129" s="77">
        <f t="shared" si="120"/>
        <v>0</v>
      </c>
      <c r="BG129" s="77">
        <f t="shared" si="121"/>
        <v>0</v>
      </c>
      <c r="BH129" s="77">
        <f t="shared" si="122"/>
        <v>0</v>
      </c>
      <c r="BI129" s="77">
        <f t="shared" si="123"/>
        <v>0</v>
      </c>
      <c r="BJ129" s="77">
        <f t="shared" si="124"/>
        <v>0</v>
      </c>
      <c r="BK129" s="77">
        <f t="shared" si="125"/>
        <v>0</v>
      </c>
      <c r="BL129" s="77">
        <f t="shared" si="126"/>
        <v>0</v>
      </c>
      <c r="BM129" s="77">
        <f t="shared" si="127"/>
        <v>0</v>
      </c>
      <c r="BN129" s="77">
        <f t="shared" si="128"/>
        <v>0</v>
      </c>
      <c r="BO129" s="77">
        <f t="shared" si="129"/>
        <v>0</v>
      </c>
      <c r="BP129" s="77">
        <f t="shared" si="130"/>
        <v>0</v>
      </c>
      <c r="BQ129" s="77">
        <f t="shared" si="131"/>
        <v>0</v>
      </c>
      <c r="BR129" s="77">
        <f t="shared" si="132"/>
        <v>0</v>
      </c>
      <c r="BS129" s="77">
        <f t="shared" si="133"/>
        <v>0</v>
      </c>
      <c r="BT129" s="77">
        <f t="shared" si="134"/>
        <v>0</v>
      </c>
      <c r="BU129" s="77">
        <f t="shared" si="135"/>
        <v>0</v>
      </c>
      <c r="BV129" s="77">
        <f t="shared" si="136"/>
        <v>0</v>
      </c>
      <c r="BW129" s="177"/>
      <c r="BX129" s="12" t="str">
        <f t="shared" si="99"/>
        <v/>
      </c>
      <c r="BY129" s="95">
        <f t="shared" si="100"/>
        <v>0</v>
      </c>
      <c r="BZ129" s="177">
        <f t="shared" si="101"/>
        <v>0</v>
      </c>
      <c r="CA129" s="177">
        <f t="shared" si="102"/>
        <v>0</v>
      </c>
      <c r="CB129" s="177">
        <f t="shared" si="103"/>
        <v>0</v>
      </c>
      <c r="CC129" s="177">
        <f t="shared" si="104"/>
        <v>0</v>
      </c>
      <c r="CD129" s="177">
        <f t="shared" si="105"/>
        <v>0</v>
      </c>
      <c r="CE129" s="177">
        <f t="shared" si="106"/>
        <v>0</v>
      </c>
      <c r="CF129" s="177">
        <f t="shared" si="107"/>
        <v>0</v>
      </c>
      <c r="CG129" s="9"/>
    </row>
    <row r="130" spans="1:85">
      <c r="A130" s="205" t="s">
        <v>438</v>
      </c>
      <c r="B130" s="186" t="s">
        <v>439</v>
      </c>
      <c r="C130" s="187" t="s">
        <v>440</v>
      </c>
      <c r="D130" s="177" t="s">
        <v>61</v>
      </c>
      <c r="E130" s="220">
        <v>96</v>
      </c>
      <c r="F130" s="221">
        <v>16.96</v>
      </c>
      <c r="G130" s="68">
        <f t="shared" si="108"/>
        <v>1628.16</v>
      </c>
      <c r="H130" s="69"/>
      <c r="I130" s="70">
        <f t="shared" si="84"/>
        <v>0</v>
      </c>
      <c r="J130" s="69"/>
      <c r="K130" s="70">
        <f t="shared" si="85"/>
        <v>0</v>
      </c>
      <c r="L130" s="69"/>
      <c r="M130" s="70">
        <f t="shared" si="86"/>
        <v>0</v>
      </c>
      <c r="N130" s="69"/>
      <c r="O130" s="70">
        <f t="shared" si="87"/>
        <v>0</v>
      </c>
      <c r="P130" s="69"/>
      <c r="Q130" s="70">
        <f t="shared" si="88"/>
        <v>0</v>
      </c>
      <c r="R130" s="71">
        <f t="shared" si="89"/>
        <v>96</v>
      </c>
      <c r="S130" s="70">
        <f t="shared" si="109"/>
        <v>1628.16</v>
      </c>
      <c r="T130" s="72">
        <f t="shared" si="110"/>
        <v>0</v>
      </c>
      <c r="U130" s="73">
        <f t="shared" si="111"/>
        <v>0</v>
      </c>
      <c r="V130" s="73">
        <f t="shared" si="112"/>
        <v>0</v>
      </c>
      <c r="W130" s="73">
        <f t="shared" si="113"/>
        <v>0</v>
      </c>
      <c r="X130" s="73">
        <f t="shared" si="114"/>
        <v>0</v>
      </c>
      <c r="Y130" s="73">
        <f t="shared" si="115"/>
        <v>0</v>
      </c>
      <c r="Z130" s="73">
        <f t="shared" si="116"/>
        <v>0</v>
      </c>
      <c r="AA130" s="74"/>
      <c r="AB130" s="177"/>
      <c r="AC130" s="177"/>
      <c r="AD130" s="177"/>
      <c r="AE130" s="177"/>
      <c r="AF130" s="177"/>
      <c r="AG130" s="177"/>
      <c r="AH130" s="177"/>
      <c r="AI130" s="177"/>
      <c r="AJ130" s="177"/>
      <c r="AK130" s="177"/>
      <c r="AL130" s="177"/>
      <c r="AM130" s="177"/>
      <c r="AN130" s="177"/>
      <c r="AO130" s="177"/>
      <c r="AP130" s="177"/>
      <c r="AQ130" s="177"/>
      <c r="AR130" s="177"/>
      <c r="AS130" s="177"/>
      <c r="AT130" s="177"/>
      <c r="AU130" s="71">
        <f t="shared" si="90"/>
        <v>96</v>
      </c>
      <c r="AV130" s="76">
        <f t="shared" si="91"/>
        <v>0</v>
      </c>
      <c r="AW130" s="76">
        <f t="shared" si="92"/>
        <v>0</v>
      </c>
      <c r="AX130" s="76">
        <f t="shared" si="93"/>
        <v>0</v>
      </c>
      <c r="AY130" s="76">
        <f t="shared" si="94"/>
        <v>0</v>
      </c>
      <c r="AZ130" s="76">
        <f t="shared" si="95"/>
        <v>0</v>
      </c>
      <c r="BA130" s="71">
        <f t="shared" si="96"/>
        <v>96</v>
      </c>
      <c r="BB130" s="71">
        <f t="shared" si="97"/>
        <v>0</v>
      </c>
      <c r="BC130" s="77">
        <f t="shared" si="117"/>
        <v>0</v>
      </c>
      <c r="BD130" s="77">
        <f t="shared" si="118"/>
        <v>0</v>
      </c>
      <c r="BE130" s="77">
        <f t="shared" si="119"/>
        <v>0</v>
      </c>
      <c r="BF130" s="77">
        <f t="shared" si="120"/>
        <v>0</v>
      </c>
      <c r="BG130" s="77">
        <f t="shared" si="121"/>
        <v>0</v>
      </c>
      <c r="BH130" s="77">
        <f t="shared" si="122"/>
        <v>0</v>
      </c>
      <c r="BI130" s="77">
        <f t="shared" si="123"/>
        <v>0</v>
      </c>
      <c r="BJ130" s="77">
        <f t="shared" si="124"/>
        <v>0</v>
      </c>
      <c r="BK130" s="77">
        <f t="shared" si="125"/>
        <v>0</v>
      </c>
      <c r="BL130" s="77">
        <f t="shared" si="126"/>
        <v>0</v>
      </c>
      <c r="BM130" s="77">
        <f t="shared" si="127"/>
        <v>0</v>
      </c>
      <c r="BN130" s="77">
        <f t="shared" si="128"/>
        <v>0</v>
      </c>
      <c r="BO130" s="77">
        <f t="shared" si="129"/>
        <v>0</v>
      </c>
      <c r="BP130" s="77">
        <f t="shared" si="130"/>
        <v>0</v>
      </c>
      <c r="BQ130" s="77">
        <f t="shared" si="131"/>
        <v>0</v>
      </c>
      <c r="BR130" s="77">
        <f t="shared" si="132"/>
        <v>0</v>
      </c>
      <c r="BS130" s="77">
        <f t="shared" si="133"/>
        <v>0</v>
      </c>
      <c r="BT130" s="77">
        <f t="shared" si="134"/>
        <v>0</v>
      </c>
      <c r="BU130" s="77">
        <f t="shared" si="135"/>
        <v>0</v>
      </c>
      <c r="BV130" s="77">
        <f t="shared" si="136"/>
        <v>0</v>
      </c>
      <c r="BW130" s="177"/>
      <c r="BX130" s="12" t="str">
        <f t="shared" si="99"/>
        <v/>
      </c>
      <c r="BY130" s="95">
        <f t="shared" si="100"/>
        <v>0</v>
      </c>
      <c r="BZ130" s="177">
        <f t="shared" si="101"/>
        <v>0</v>
      </c>
      <c r="CA130" s="177">
        <f t="shared" si="102"/>
        <v>0</v>
      </c>
      <c r="CB130" s="177">
        <f t="shared" si="103"/>
        <v>0</v>
      </c>
      <c r="CC130" s="177">
        <f t="shared" si="104"/>
        <v>0</v>
      </c>
      <c r="CD130" s="177">
        <f t="shared" si="105"/>
        <v>0</v>
      </c>
      <c r="CE130" s="177">
        <f t="shared" si="106"/>
        <v>0</v>
      </c>
      <c r="CF130" s="177">
        <f t="shared" si="107"/>
        <v>0</v>
      </c>
      <c r="CG130" s="9"/>
    </row>
    <row r="131" spans="1:85">
      <c r="A131" s="205" t="s">
        <v>441</v>
      </c>
      <c r="B131" s="186" t="s">
        <v>442</v>
      </c>
      <c r="C131" s="187" t="s">
        <v>443</v>
      </c>
      <c r="D131" s="177" t="s">
        <v>61</v>
      </c>
      <c r="E131" s="220">
        <v>7</v>
      </c>
      <c r="F131" s="221">
        <v>392.95</v>
      </c>
      <c r="G131" s="68">
        <f t="shared" si="108"/>
        <v>2750.65</v>
      </c>
      <c r="H131" s="69"/>
      <c r="I131" s="70">
        <f t="shared" si="84"/>
        <v>0</v>
      </c>
      <c r="J131" s="69"/>
      <c r="K131" s="70">
        <f t="shared" si="85"/>
        <v>0</v>
      </c>
      <c r="L131" s="69"/>
      <c r="M131" s="70">
        <f t="shared" si="86"/>
        <v>0</v>
      </c>
      <c r="N131" s="69"/>
      <c r="O131" s="70">
        <f t="shared" si="87"/>
        <v>0</v>
      </c>
      <c r="P131" s="69"/>
      <c r="Q131" s="70">
        <f t="shared" si="88"/>
        <v>0</v>
      </c>
      <c r="R131" s="71">
        <f t="shared" si="89"/>
        <v>7</v>
      </c>
      <c r="S131" s="70">
        <f t="shared" si="109"/>
        <v>2750.65</v>
      </c>
      <c r="T131" s="72">
        <f t="shared" si="110"/>
        <v>0</v>
      </c>
      <c r="U131" s="73">
        <f t="shared" si="111"/>
        <v>0</v>
      </c>
      <c r="V131" s="73">
        <f t="shared" si="112"/>
        <v>0</v>
      </c>
      <c r="W131" s="73">
        <f t="shared" si="113"/>
        <v>0</v>
      </c>
      <c r="X131" s="73">
        <f t="shared" si="114"/>
        <v>0</v>
      </c>
      <c r="Y131" s="73">
        <f t="shared" si="115"/>
        <v>0</v>
      </c>
      <c r="Z131" s="73">
        <f t="shared" si="116"/>
        <v>0</v>
      </c>
      <c r="AA131" s="74"/>
      <c r="AB131" s="177"/>
      <c r="AC131" s="177"/>
      <c r="AD131" s="177"/>
      <c r="AE131" s="177"/>
      <c r="AF131" s="177"/>
      <c r="AG131" s="177"/>
      <c r="AH131" s="177"/>
      <c r="AI131" s="177"/>
      <c r="AJ131" s="177"/>
      <c r="AK131" s="177"/>
      <c r="AL131" s="177"/>
      <c r="AM131" s="177"/>
      <c r="AN131" s="177"/>
      <c r="AO131" s="177"/>
      <c r="AP131" s="177"/>
      <c r="AQ131" s="177"/>
      <c r="AR131" s="177"/>
      <c r="AS131" s="177"/>
      <c r="AT131" s="177"/>
      <c r="AU131" s="71">
        <f t="shared" si="90"/>
        <v>7</v>
      </c>
      <c r="AV131" s="76">
        <f t="shared" si="91"/>
        <v>0</v>
      </c>
      <c r="AW131" s="76">
        <f t="shared" si="92"/>
        <v>0</v>
      </c>
      <c r="AX131" s="76">
        <f t="shared" si="93"/>
        <v>0</v>
      </c>
      <c r="AY131" s="76">
        <f t="shared" si="94"/>
        <v>0</v>
      </c>
      <c r="AZ131" s="76">
        <f t="shared" si="95"/>
        <v>0</v>
      </c>
      <c r="BA131" s="71">
        <f t="shared" si="96"/>
        <v>7</v>
      </c>
      <c r="BB131" s="71">
        <f t="shared" si="97"/>
        <v>0</v>
      </c>
      <c r="BC131" s="77">
        <f t="shared" si="117"/>
        <v>0</v>
      </c>
      <c r="BD131" s="77">
        <f t="shared" si="118"/>
        <v>0</v>
      </c>
      <c r="BE131" s="77">
        <f t="shared" si="119"/>
        <v>0</v>
      </c>
      <c r="BF131" s="77">
        <f t="shared" si="120"/>
        <v>0</v>
      </c>
      <c r="BG131" s="77">
        <f t="shared" si="121"/>
        <v>0</v>
      </c>
      <c r="BH131" s="77">
        <f t="shared" si="122"/>
        <v>0</v>
      </c>
      <c r="BI131" s="77">
        <f t="shared" si="123"/>
        <v>0</v>
      </c>
      <c r="BJ131" s="77">
        <f t="shared" si="124"/>
        <v>0</v>
      </c>
      <c r="BK131" s="77">
        <f t="shared" si="125"/>
        <v>0</v>
      </c>
      <c r="BL131" s="77">
        <f t="shared" si="126"/>
        <v>0</v>
      </c>
      <c r="BM131" s="77">
        <f t="shared" si="127"/>
        <v>0</v>
      </c>
      <c r="BN131" s="77">
        <f t="shared" si="128"/>
        <v>0</v>
      </c>
      <c r="BO131" s="77">
        <f t="shared" si="129"/>
        <v>0</v>
      </c>
      <c r="BP131" s="77">
        <f t="shared" si="130"/>
        <v>0</v>
      </c>
      <c r="BQ131" s="77">
        <f t="shared" si="131"/>
        <v>0</v>
      </c>
      <c r="BR131" s="77">
        <f t="shared" si="132"/>
        <v>0</v>
      </c>
      <c r="BS131" s="77">
        <f t="shared" si="133"/>
        <v>0</v>
      </c>
      <c r="BT131" s="77">
        <f t="shared" si="134"/>
        <v>0</v>
      </c>
      <c r="BU131" s="77">
        <f t="shared" si="135"/>
        <v>0</v>
      </c>
      <c r="BV131" s="77">
        <f t="shared" si="136"/>
        <v>0</v>
      </c>
      <c r="BW131" s="177"/>
      <c r="BX131" s="12" t="str">
        <f t="shared" si="99"/>
        <v/>
      </c>
      <c r="BY131" s="95">
        <f t="shared" si="100"/>
        <v>0</v>
      </c>
      <c r="BZ131" s="177">
        <f t="shared" si="101"/>
        <v>0</v>
      </c>
      <c r="CA131" s="177">
        <f t="shared" si="102"/>
        <v>0</v>
      </c>
      <c r="CB131" s="177">
        <f t="shared" si="103"/>
        <v>0</v>
      </c>
      <c r="CC131" s="177">
        <f t="shared" si="104"/>
        <v>0</v>
      </c>
      <c r="CD131" s="177">
        <f t="shared" si="105"/>
        <v>0</v>
      </c>
      <c r="CE131" s="177">
        <f t="shared" si="106"/>
        <v>0</v>
      </c>
      <c r="CF131" s="177">
        <f t="shared" si="107"/>
        <v>0</v>
      </c>
      <c r="CG131" s="9"/>
    </row>
    <row r="132" spans="1:85">
      <c r="A132" s="205" t="s">
        <v>438</v>
      </c>
      <c r="B132" s="186" t="s">
        <v>444</v>
      </c>
      <c r="C132" s="187" t="s">
        <v>440</v>
      </c>
      <c r="D132" s="177" t="s">
        <v>61</v>
      </c>
      <c r="E132" s="220">
        <v>144</v>
      </c>
      <c r="F132" s="221">
        <v>16.96</v>
      </c>
      <c r="G132" s="68">
        <f t="shared" si="108"/>
        <v>2442.2400000000002</v>
      </c>
      <c r="H132" s="69"/>
      <c r="I132" s="70">
        <f t="shared" si="84"/>
        <v>0</v>
      </c>
      <c r="J132" s="69"/>
      <c r="K132" s="70">
        <f t="shared" si="85"/>
        <v>0</v>
      </c>
      <c r="L132" s="69"/>
      <c r="M132" s="70">
        <f t="shared" si="86"/>
        <v>0</v>
      </c>
      <c r="N132" s="69"/>
      <c r="O132" s="70">
        <f t="shared" si="87"/>
        <v>0</v>
      </c>
      <c r="P132" s="69"/>
      <c r="Q132" s="70">
        <f t="shared" si="88"/>
        <v>0</v>
      </c>
      <c r="R132" s="71">
        <f t="shared" si="89"/>
        <v>144</v>
      </c>
      <c r="S132" s="70">
        <f t="shared" si="109"/>
        <v>2442.2400000000002</v>
      </c>
      <c r="T132" s="72">
        <f t="shared" si="110"/>
        <v>0</v>
      </c>
      <c r="U132" s="73">
        <f t="shared" si="111"/>
        <v>0</v>
      </c>
      <c r="V132" s="73">
        <f t="shared" si="112"/>
        <v>0</v>
      </c>
      <c r="W132" s="73">
        <f t="shared" si="113"/>
        <v>0</v>
      </c>
      <c r="X132" s="73">
        <f t="shared" si="114"/>
        <v>0</v>
      </c>
      <c r="Y132" s="73">
        <f t="shared" si="115"/>
        <v>0</v>
      </c>
      <c r="Z132" s="73">
        <f t="shared" si="116"/>
        <v>0</v>
      </c>
      <c r="AA132" s="74"/>
      <c r="AB132" s="177"/>
      <c r="AC132" s="177"/>
      <c r="AD132" s="177"/>
      <c r="AE132" s="177"/>
      <c r="AF132" s="177"/>
      <c r="AG132" s="177"/>
      <c r="AH132" s="177"/>
      <c r="AI132" s="177"/>
      <c r="AJ132" s="177"/>
      <c r="AK132" s="177"/>
      <c r="AL132" s="177"/>
      <c r="AM132" s="177"/>
      <c r="AN132" s="177"/>
      <c r="AO132" s="177"/>
      <c r="AP132" s="177"/>
      <c r="AQ132" s="177"/>
      <c r="AR132" s="177"/>
      <c r="AS132" s="177"/>
      <c r="AT132" s="177"/>
      <c r="AU132" s="71">
        <f t="shared" si="90"/>
        <v>144</v>
      </c>
      <c r="AV132" s="76">
        <f t="shared" si="91"/>
        <v>0</v>
      </c>
      <c r="AW132" s="76">
        <f t="shared" si="92"/>
        <v>0</v>
      </c>
      <c r="AX132" s="76">
        <f t="shared" si="93"/>
        <v>0</v>
      </c>
      <c r="AY132" s="76">
        <f t="shared" si="94"/>
        <v>0</v>
      </c>
      <c r="AZ132" s="76">
        <f t="shared" si="95"/>
        <v>0</v>
      </c>
      <c r="BA132" s="71">
        <f t="shared" si="96"/>
        <v>144</v>
      </c>
      <c r="BB132" s="71">
        <f t="shared" si="97"/>
        <v>0</v>
      </c>
      <c r="BC132" s="77">
        <f t="shared" si="117"/>
        <v>0</v>
      </c>
      <c r="BD132" s="77">
        <f t="shared" si="118"/>
        <v>0</v>
      </c>
      <c r="BE132" s="77">
        <f t="shared" si="119"/>
        <v>0</v>
      </c>
      <c r="BF132" s="77">
        <f t="shared" si="120"/>
        <v>0</v>
      </c>
      <c r="BG132" s="77">
        <f t="shared" si="121"/>
        <v>0</v>
      </c>
      <c r="BH132" s="77">
        <f t="shared" si="122"/>
        <v>0</v>
      </c>
      <c r="BI132" s="77">
        <f t="shared" si="123"/>
        <v>0</v>
      </c>
      <c r="BJ132" s="77">
        <f t="shared" si="124"/>
        <v>0</v>
      </c>
      <c r="BK132" s="77">
        <f t="shared" si="125"/>
        <v>0</v>
      </c>
      <c r="BL132" s="77">
        <f t="shared" si="126"/>
        <v>0</v>
      </c>
      <c r="BM132" s="77">
        <f t="shared" si="127"/>
        <v>0</v>
      </c>
      <c r="BN132" s="77">
        <f t="shared" si="128"/>
        <v>0</v>
      </c>
      <c r="BO132" s="77">
        <f t="shared" si="129"/>
        <v>0</v>
      </c>
      <c r="BP132" s="77">
        <f t="shared" si="130"/>
        <v>0</v>
      </c>
      <c r="BQ132" s="77">
        <f t="shared" si="131"/>
        <v>0</v>
      </c>
      <c r="BR132" s="77">
        <f t="shared" si="132"/>
        <v>0</v>
      </c>
      <c r="BS132" s="77">
        <f t="shared" si="133"/>
        <v>0</v>
      </c>
      <c r="BT132" s="77">
        <f t="shared" si="134"/>
        <v>0</v>
      </c>
      <c r="BU132" s="77">
        <f t="shared" si="135"/>
        <v>0</v>
      </c>
      <c r="BV132" s="77">
        <f t="shared" si="136"/>
        <v>0</v>
      </c>
      <c r="BW132" s="177"/>
      <c r="BX132" s="12" t="str">
        <f t="shared" si="99"/>
        <v/>
      </c>
      <c r="BY132" s="95">
        <f t="shared" si="100"/>
        <v>0</v>
      </c>
      <c r="BZ132" s="177">
        <f t="shared" si="101"/>
        <v>0</v>
      </c>
      <c r="CA132" s="177">
        <f t="shared" si="102"/>
        <v>0</v>
      </c>
      <c r="CB132" s="177">
        <f t="shared" si="103"/>
        <v>0</v>
      </c>
      <c r="CC132" s="177">
        <f t="shared" si="104"/>
        <v>0</v>
      </c>
      <c r="CD132" s="177">
        <f t="shared" si="105"/>
        <v>0</v>
      </c>
      <c r="CE132" s="177">
        <f t="shared" si="106"/>
        <v>0</v>
      </c>
      <c r="CF132" s="177">
        <f t="shared" si="107"/>
        <v>0</v>
      </c>
      <c r="CG132" s="9"/>
    </row>
    <row r="133" spans="1:85">
      <c r="A133" s="205" t="s">
        <v>445</v>
      </c>
      <c r="B133" s="186" t="s">
        <v>446</v>
      </c>
      <c r="C133" s="187" t="s">
        <v>447</v>
      </c>
      <c r="D133" s="177" t="s">
        <v>61</v>
      </c>
      <c r="E133" s="220">
        <v>72</v>
      </c>
      <c r="F133" s="221">
        <v>34</v>
      </c>
      <c r="G133" s="68">
        <f t="shared" si="108"/>
        <v>2448</v>
      </c>
      <c r="H133" s="69"/>
      <c r="I133" s="70">
        <f t="shared" si="84"/>
        <v>0</v>
      </c>
      <c r="J133" s="69"/>
      <c r="K133" s="70">
        <f t="shared" si="85"/>
        <v>0</v>
      </c>
      <c r="L133" s="69"/>
      <c r="M133" s="70">
        <f t="shared" si="86"/>
        <v>0</v>
      </c>
      <c r="N133" s="69"/>
      <c r="O133" s="70">
        <f t="shared" si="87"/>
        <v>0</v>
      </c>
      <c r="P133" s="69"/>
      <c r="Q133" s="70">
        <f t="shared" si="88"/>
        <v>0</v>
      </c>
      <c r="R133" s="71">
        <f t="shared" si="89"/>
        <v>72</v>
      </c>
      <c r="S133" s="70">
        <f t="shared" si="109"/>
        <v>2448</v>
      </c>
      <c r="T133" s="72">
        <f t="shared" si="110"/>
        <v>0</v>
      </c>
      <c r="U133" s="73">
        <f t="shared" si="111"/>
        <v>0</v>
      </c>
      <c r="V133" s="73">
        <f t="shared" si="112"/>
        <v>0</v>
      </c>
      <c r="W133" s="73">
        <f t="shared" si="113"/>
        <v>0</v>
      </c>
      <c r="X133" s="73">
        <f t="shared" si="114"/>
        <v>0</v>
      </c>
      <c r="Y133" s="73">
        <f t="shared" si="115"/>
        <v>0</v>
      </c>
      <c r="Z133" s="73">
        <f t="shared" si="116"/>
        <v>0</v>
      </c>
      <c r="AA133" s="74"/>
      <c r="AB133" s="177"/>
      <c r="AC133" s="177"/>
      <c r="AD133" s="177"/>
      <c r="AE133" s="177"/>
      <c r="AF133" s="177"/>
      <c r="AG133" s="177"/>
      <c r="AH133" s="177"/>
      <c r="AI133" s="177"/>
      <c r="AJ133" s="177"/>
      <c r="AK133" s="177"/>
      <c r="AL133" s="177"/>
      <c r="AM133" s="177"/>
      <c r="AN133" s="177"/>
      <c r="AO133" s="177"/>
      <c r="AP133" s="177"/>
      <c r="AQ133" s="177"/>
      <c r="AR133" s="177"/>
      <c r="AS133" s="177"/>
      <c r="AT133" s="177"/>
      <c r="AU133" s="71">
        <f t="shared" si="90"/>
        <v>72</v>
      </c>
      <c r="AV133" s="76">
        <f t="shared" si="91"/>
        <v>0</v>
      </c>
      <c r="AW133" s="76">
        <f t="shared" si="92"/>
        <v>0</v>
      </c>
      <c r="AX133" s="76">
        <f t="shared" si="93"/>
        <v>0</v>
      </c>
      <c r="AY133" s="76">
        <f t="shared" si="94"/>
        <v>0</v>
      </c>
      <c r="AZ133" s="76">
        <f t="shared" si="95"/>
        <v>0</v>
      </c>
      <c r="BA133" s="71">
        <f t="shared" si="96"/>
        <v>72</v>
      </c>
      <c r="BB133" s="71">
        <f t="shared" si="97"/>
        <v>0</v>
      </c>
      <c r="BC133" s="77">
        <f t="shared" si="117"/>
        <v>0</v>
      </c>
      <c r="BD133" s="77">
        <f t="shared" si="118"/>
        <v>0</v>
      </c>
      <c r="BE133" s="77">
        <f t="shared" si="119"/>
        <v>0</v>
      </c>
      <c r="BF133" s="77">
        <f t="shared" si="120"/>
        <v>0</v>
      </c>
      <c r="BG133" s="77">
        <f t="shared" si="121"/>
        <v>0</v>
      </c>
      <c r="BH133" s="77">
        <f t="shared" si="122"/>
        <v>0</v>
      </c>
      <c r="BI133" s="77">
        <f t="shared" si="123"/>
        <v>0</v>
      </c>
      <c r="BJ133" s="77">
        <f t="shared" si="124"/>
        <v>0</v>
      </c>
      <c r="BK133" s="77">
        <f t="shared" si="125"/>
        <v>0</v>
      </c>
      <c r="BL133" s="77">
        <f t="shared" si="126"/>
        <v>0</v>
      </c>
      <c r="BM133" s="77">
        <f t="shared" si="127"/>
        <v>0</v>
      </c>
      <c r="BN133" s="77">
        <f t="shared" si="128"/>
        <v>0</v>
      </c>
      <c r="BO133" s="77">
        <f t="shared" si="129"/>
        <v>0</v>
      </c>
      <c r="BP133" s="77">
        <f t="shared" si="130"/>
        <v>0</v>
      </c>
      <c r="BQ133" s="77">
        <f t="shared" si="131"/>
        <v>0</v>
      </c>
      <c r="BR133" s="77">
        <f t="shared" si="132"/>
        <v>0</v>
      </c>
      <c r="BS133" s="77">
        <f t="shared" si="133"/>
        <v>0</v>
      </c>
      <c r="BT133" s="77">
        <f t="shared" si="134"/>
        <v>0</v>
      </c>
      <c r="BU133" s="77">
        <f t="shared" si="135"/>
        <v>0</v>
      </c>
      <c r="BV133" s="77">
        <f t="shared" si="136"/>
        <v>0</v>
      </c>
      <c r="BW133" s="177"/>
      <c r="BX133" s="12" t="str">
        <f t="shared" si="99"/>
        <v/>
      </c>
      <c r="BY133" s="95">
        <f t="shared" si="100"/>
        <v>0</v>
      </c>
      <c r="BZ133" s="177">
        <f t="shared" si="101"/>
        <v>0</v>
      </c>
      <c r="CA133" s="177">
        <f t="shared" si="102"/>
        <v>0</v>
      </c>
      <c r="CB133" s="177">
        <f t="shared" si="103"/>
        <v>0</v>
      </c>
      <c r="CC133" s="177">
        <f t="shared" si="104"/>
        <v>0</v>
      </c>
      <c r="CD133" s="177">
        <f t="shared" si="105"/>
        <v>0</v>
      </c>
      <c r="CE133" s="177">
        <f t="shared" si="106"/>
        <v>0</v>
      </c>
      <c r="CF133" s="177">
        <f t="shared" si="107"/>
        <v>0</v>
      </c>
      <c r="CG133" s="9"/>
    </row>
    <row r="134" spans="1:85">
      <c r="A134" s="205"/>
      <c r="B134" s="186" t="s">
        <v>448</v>
      </c>
      <c r="C134" s="198" t="s">
        <v>449</v>
      </c>
      <c r="D134" s="217"/>
      <c r="E134" s="220"/>
      <c r="F134" s="221"/>
      <c r="G134" s="68">
        <f t="shared" si="108"/>
        <v>0</v>
      </c>
      <c r="H134" s="69"/>
      <c r="I134" s="70">
        <f t="shared" si="84"/>
        <v>0</v>
      </c>
      <c r="J134" s="69"/>
      <c r="K134" s="70">
        <f t="shared" si="85"/>
        <v>0</v>
      </c>
      <c r="L134" s="69"/>
      <c r="M134" s="70">
        <f t="shared" si="86"/>
        <v>0</v>
      </c>
      <c r="N134" s="69"/>
      <c r="O134" s="70">
        <f t="shared" si="87"/>
        <v>0</v>
      </c>
      <c r="P134" s="69"/>
      <c r="Q134" s="70">
        <f t="shared" si="88"/>
        <v>0</v>
      </c>
      <c r="R134" s="71">
        <f t="shared" si="89"/>
        <v>0</v>
      </c>
      <c r="S134" s="70">
        <f t="shared" si="109"/>
        <v>0</v>
      </c>
      <c r="T134" s="72" t="str">
        <f t="shared" si="110"/>
        <v/>
      </c>
      <c r="U134" s="73">
        <f t="shared" si="111"/>
        <v>0</v>
      </c>
      <c r="V134" s="73">
        <f t="shared" si="112"/>
        <v>0</v>
      </c>
      <c r="W134" s="73">
        <f t="shared" si="113"/>
        <v>0</v>
      </c>
      <c r="X134" s="73">
        <f t="shared" si="114"/>
        <v>0</v>
      </c>
      <c r="Y134" s="73">
        <f t="shared" si="115"/>
        <v>0</v>
      </c>
      <c r="Z134" s="73" t="str">
        <f t="shared" si="116"/>
        <v/>
      </c>
      <c r="AA134" s="74"/>
      <c r="AB134" s="177"/>
      <c r="AC134" s="177"/>
      <c r="AD134" s="177"/>
      <c r="AE134" s="177"/>
      <c r="AF134" s="177"/>
      <c r="AG134" s="177"/>
      <c r="AH134" s="177"/>
      <c r="AI134" s="177"/>
      <c r="AJ134" s="177"/>
      <c r="AK134" s="177"/>
      <c r="AL134" s="177"/>
      <c r="AM134" s="177"/>
      <c r="AN134" s="177"/>
      <c r="AO134" s="177"/>
      <c r="AP134" s="177"/>
      <c r="AQ134" s="177"/>
      <c r="AR134" s="177"/>
      <c r="AS134" s="177"/>
      <c r="AT134" s="177"/>
      <c r="AU134" s="71" t="str">
        <f t="shared" si="90"/>
        <v/>
      </c>
      <c r="AV134" s="76">
        <f t="shared" si="91"/>
        <v>0</v>
      </c>
      <c r="AW134" s="76">
        <f t="shared" si="92"/>
        <v>0</v>
      </c>
      <c r="AX134" s="76">
        <f t="shared" si="93"/>
        <v>0</v>
      </c>
      <c r="AY134" s="76">
        <f t="shared" si="94"/>
        <v>0</v>
      </c>
      <c r="AZ134" s="76">
        <f t="shared" si="95"/>
        <v>0</v>
      </c>
      <c r="BA134" s="71">
        <f t="shared" si="96"/>
        <v>0</v>
      </c>
      <c r="BB134" s="71">
        <f t="shared" si="97"/>
        <v>0</v>
      </c>
      <c r="BC134" s="77">
        <f t="shared" si="117"/>
        <v>0</v>
      </c>
      <c r="BD134" s="77">
        <f t="shared" si="118"/>
        <v>0</v>
      </c>
      <c r="BE134" s="77">
        <f t="shared" si="119"/>
        <v>0</v>
      </c>
      <c r="BF134" s="77">
        <f t="shared" si="120"/>
        <v>0</v>
      </c>
      <c r="BG134" s="77">
        <f t="shared" si="121"/>
        <v>0</v>
      </c>
      <c r="BH134" s="77">
        <f t="shared" si="122"/>
        <v>0</v>
      </c>
      <c r="BI134" s="77">
        <f t="shared" si="123"/>
        <v>0</v>
      </c>
      <c r="BJ134" s="77">
        <f t="shared" si="124"/>
        <v>0</v>
      </c>
      <c r="BK134" s="77">
        <f t="shared" si="125"/>
        <v>0</v>
      </c>
      <c r="BL134" s="77">
        <f t="shared" si="126"/>
        <v>0</v>
      </c>
      <c r="BM134" s="77">
        <f t="shared" si="127"/>
        <v>0</v>
      </c>
      <c r="BN134" s="77">
        <f t="shared" si="128"/>
        <v>0</v>
      </c>
      <c r="BO134" s="77">
        <f t="shared" si="129"/>
        <v>0</v>
      </c>
      <c r="BP134" s="77">
        <f t="shared" si="130"/>
        <v>0</v>
      </c>
      <c r="BQ134" s="77">
        <f t="shared" si="131"/>
        <v>0</v>
      </c>
      <c r="BR134" s="77">
        <f t="shared" si="132"/>
        <v>0</v>
      </c>
      <c r="BS134" s="77">
        <f t="shared" si="133"/>
        <v>0</v>
      </c>
      <c r="BT134" s="77">
        <f t="shared" si="134"/>
        <v>0</v>
      </c>
      <c r="BU134" s="77">
        <f t="shared" si="135"/>
        <v>0</v>
      </c>
      <c r="BV134" s="77">
        <f t="shared" si="136"/>
        <v>0</v>
      </c>
      <c r="BW134" s="177"/>
      <c r="BX134" s="12" t="str">
        <f t="shared" si="99"/>
        <v/>
      </c>
      <c r="BY134" s="95">
        <f t="shared" si="100"/>
        <v>0</v>
      </c>
      <c r="BZ134" s="177">
        <f t="shared" si="101"/>
        <v>0</v>
      </c>
      <c r="CA134" s="177">
        <f t="shared" si="102"/>
        <v>0</v>
      </c>
      <c r="CB134" s="177">
        <f t="shared" si="103"/>
        <v>0</v>
      </c>
      <c r="CC134" s="177">
        <f t="shared" si="104"/>
        <v>0</v>
      </c>
      <c r="CD134" s="177">
        <f t="shared" si="105"/>
        <v>0</v>
      </c>
      <c r="CE134" s="177">
        <f t="shared" si="106"/>
        <v>0</v>
      </c>
      <c r="CF134" s="177">
        <f t="shared" si="107"/>
        <v>0</v>
      </c>
      <c r="CG134" s="9"/>
    </row>
    <row r="135" spans="1:85">
      <c r="A135" s="205" t="s">
        <v>450</v>
      </c>
      <c r="B135" s="186" t="s">
        <v>451</v>
      </c>
      <c r="C135" s="187" t="s">
        <v>452</v>
      </c>
      <c r="D135" s="177" t="s">
        <v>61</v>
      </c>
      <c r="E135" s="220">
        <v>2</v>
      </c>
      <c r="F135" s="221">
        <v>35.6</v>
      </c>
      <c r="G135" s="68">
        <f t="shared" si="108"/>
        <v>71.2</v>
      </c>
      <c r="H135" s="69"/>
      <c r="I135" s="70">
        <f t="shared" si="84"/>
        <v>0</v>
      </c>
      <c r="J135" s="69"/>
      <c r="K135" s="70">
        <f t="shared" si="85"/>
        <v>0</v>
      </c>
      <c r="L135" s="69"/>
      <c r="M135" s="70">
        <f t="shared" si="86"/>
        <v>0</v>
      </c>
      <c r="N135" s="69"/>
      <c r="O135" s="70">
        <f t="shared" si="87"/>
        <v>0</v>
      </c>
      <c r="P135" s="69"/>
      <c r="Q135" s="70">
        <f t="shared" si="88"/>
        <v>0</v>
      </c>
      <c r="R135" s="71">
        <f t="shared" si="89"/>
        <v>2</v>
      </c>
      <c r="S135" s="70">
        <f t="shared" si="109"/>
        <v>71.2</v>
      </c>
      <c r="T135" s="72">
        <f t="shared" si="110"/>
        <v>0</v>
      </c>
      <c r="U135" s="73">
        <f t="shared" si="111"/>
        <v>0</v>
      </c>
      <c r="V135" s="73">
        <f t="shared" si="112"/>
        <v>0</v>
      </c>
      <c r="W135" s="73">
        <f t="shared" si="113"/>
        <v>0</v>
      </c>
      <c r="X135" s="73">
        <f t="shared" si="114"/>
        <v>0</v>
      </c>
      <c r="Y135" s="73">
        <f t="shared" si="115"/>
        <v>0</v>
      </c>
      <c r="Z135" s="73">
        <f t="shared" si="116"/>
        <v>0</v>
      </c>
      <c r="AA135" s="74"/>
      <c r="AB135" s="177"/>
      <c r="AC135" s="177"/>
      <c r="AD135" s="177"/>
      <c r="AE135" s="177"/>
      <c r="AF135" s="177"/>
      <c r="AG135" s="177"/>
      <c r="AH135" s="177"/>
      <c r="AI135" s="177"/>
      <c r="AJ135" s="177"/>
      <c r="AK135" s="177"/>
      <c r="AL135" s="177"/>
      <c r="AM135" s="177"/>
      <c r="AN135" s="177"/>
      <c r="AO135" s="177"/>
      <c r="AP135" s="177"/>
      <c r="AQ135" s="177"/>
      <c r="AR135" s="177"/>
      <c r="AS135" s="177"/>
      <c r="AT135" s="177"/>
      <c r="AU135" s="71">
        <f t="shared" si="90"/>
        <v>2</v>
      </c>
      <c r="AV135" s="76">
        <f t="shared" si="91"/>
        <v>0</v>
      </c>
      <c r="AW135" s="76">
        <f t="shared" si="92"/>
        <v>0</v>
      </c>
      <c r="AX135" s="76">
        <f t="shared" si="93"/>
        <v>0</v>
      </c>
      <c r="AY135" s="76">
        <f t="shared" si="94"/>
        <v>0</v>
      </c>
      <c r="AZ135" s="76">
        <f t="shared" si="95"/>
        <v>0</v>
      </c>
      <c r="BA135" s="71">
        <f t="shared" si="96"/>
        <v>2</v>
      </c>
      <c r="BB135" s="71">
        <f t="shared" si="97"/>
        <v>0</v>
      </c>
      <c r="BC135" s="77">
        <f t="shared" si="117"/>
        <v>0</v>
      </c>
      <c r="BD135" s="77">
        <f t="shared" si="118"/>
        <v>0</v>
      </c>
      <c r="BE135" s="77">
        <f t="shared" si="119"/>
        <v>0</v>
      </c>
      <c r="BF135" s="77">
        <f t="shared" si="120"/>
        <v>0</v>
      </c>
      <c r="BG135" s="77">
        <f t="shared" si="121"/>
        <v>0</v>
      </c>
      <c r="BH135" s="77">
        <f t="shared" si="122"/>
        <v>0</v>
      </c>
      <c r="BI135" s="77">
        <f t="shared" si="123"/>
        <v>0</v>
      </c>
      <c r="BJ135" s="77">
        <f t="shared" si="124"/>
        <v>0</v>
      </c>
      <c r="BK135" s="77">
        <f t="shared" si="125"/>
        <v>0</v>
      </c>
      <c r="BL135" s="77">
        <f t="shared" si="126"/>
        <v>0</v>
      </c>
      <c r="BM135" s="77">
        <f t="shared" si="127"/>
        <v>0</v>
      </c>
      <c r="BN135" s="77">
        <f t="shared" si="128"/>
        <v>0</v>
      </c>
      <c r="BO135" s="77">
        <f t="shared" si="129"/>
        <v>0</v>
      </c>
      <c r="BP135" s="77">
        <f t="shared" si="130"/>
        <v>0</v>
      </c>
      <c r="BQ135" s="77">
        <f t="shared" si="131"/>
        <v>0</v>
      </c>
      <c r="BR135" s="77">
        <f t="shared" si="132"/>
        <v>0</v>
      </c>
      <c r="BS135" s="77">
        <f t="shared" si="133"/>
        <v>0</v>
      </c>
      <c r="BT135" s="77">
        <f t="shared" si="134"/>
        <v>0</v>
      </c>
      <c r="BU135" s="77">
        <f t="shared" si="135"/>
        <v>0</v>
      </c>
      <c r="BV135" s="77">
        <f t="shared" si="136"/>
        <v>0</v>
      </c>
      <c r="BW135" s="177"/>
      <c r="BX135" s="12" t="str">
        <f t="shared" si="99"/>
        <v/>
      </c>
      <c r="BY135" s="95">
        <f t="shared" si="100"/>
        <v>0</v>
      </c>
      <c r="BZ135" s="177">
        <f t="shared" si="101"/>
        <v>0</v>
      </c>
      <c r="CA135" s="177">
        <f t="shared" si="102"/>
        <v>0</v>
      </c>
      <c r="CB135" s="177">
        <f t="shared" si="103"/>
        <v>0</v>
      </c>
      <c r="CC135" s="177">
        <f t="shared" si="104"/>
        <v>0</v>
      </c>
      <c r="CD135" s="177">
        <f t="shared" si="105"/>
        <v>0</v>
      </c>
      <c r="CE135" s="177">
        <f t="shared" si="106"/>
        <v>0</v>
      </c>
      <c r="CF135" s="177">
        <f t="shared" si="107"/>
        <v>0</v>
      </c>
      <c r="CG135" s="9"/>
    </row>
    <row r="136" spans="1:85">
      <c r="A136" s="205" t="s">
        <v>453</v>
      </c>
      <c r="B136" s="186" t="s">
        <v>454</v>
      </c>
      <c r="C136" s="187" t="s">
        <v>455</v>
      </c>
      <c r="D136" s="177" t="s">
        <v>61</v>
      </c>
      <c r="E136" s="220">
        <v>2</v>
      </c>
      <c r="F136" s="221">
        <v>94.23</v>
      </c>
      <c r="G136" s="68">
        <f t="shared" si="108"/>
        <v>188.46</v>
      </c>
      <c r="H136" s="69"/>
      <c r="I136" s="70">
        <f t="shared" si="84"/>
        <v>0</v>
      </c>
      <c r="J136" s="69"/>
      <c r="K136" s="70">
        <f t="shared" si="85"/>
        <v>0</v>
      </c>
      <c r="L136" s="69"/>
      <c r="M136" s="70">
        <f t="shared" si="86"/>
        <v>0</v>
      </c>
      <c r="N136" s="69"/>
      <c r="O136" s="70">
        <f t="shared" si="87"/>
        <v>0</v>
      </c>
      <c r="P136" s="69"/>
      <c r="Q136" s="70">
        <f t="shared" si="88"/>
        <v>0</v>
      </c>
      <c r="R136" s="71">
        <f t="shared" si="89"/>
        <v>2</v>
      </c>
      <c r="S136" s="70">
        <f t="shared" si="109"/>
        <v>188.46</v>
      </c>
      <c r="T136" s="72">
        <f t="shared" si="110"/>
        <v>0</v>
      </c>
      <c r="U136" s="73">
        <f t="shared" si="111"/>
        <v>0</v>
      </c>
      <c r="V136" s="73">
        <f t="shared" si="112"/>
        <v>0</v>
      </c>
      <c r="W136" s="73">
        <f t="shared" si="113"/>
        <v>0</v>
      </c>
      <c r="X136" s="73">
        <f t="shared" si="114"/>
        <v>0</v>
      </c>
      <c r="Y136" s="73">
        <f t="shared" si="115"/>
        <v>0</v>
      </c>
      <c r="Z136" s="73">
        <f t="shared" si="116"/>
        <v>0</v>
      </c>
      <c r="AA136" s="74"/>
      <c r="AB136" s="177"/>
      <c r="AC136" s="177"/>
      <c r="AD136" s="177"/>
      <c r="AE136" s="177"/>
      <c r="AF136" s="177"/>
      <c r="AG136" s="177"/>
      <c r="AH136" s="177"/>
      <c r="AI136" s="177"/>
      <c r="AJ136" s="177"/>
      <c r="AK136" s="177"/>
      <c r="AL136" s="177"/>
      <c r="AM136" s="177"/>
      <c r="AN136" s="177"/>
      <c r="AO136" s="177"/>
      <c r="AP136" s="177"/>
      <c r="AQ136" s="177"/>
      <c r="AR136" s="177"/>
      <c r="AS136" s="177"/>
      <c r="AT136" s="177"/>
      <c r="AU136" s="71">
        <f t="shared" si="90"/>
        <v>2</v>
      </c>
      <c r="AV136" s="76">
        <f t="shared" si="91"/>
        <v>0</v>
      </c>
      <c r="AW136" s="76">
        <f t="shared" si="92"/>
        <v>0</v>
      </c>
      <c r="AX136" s="76">
        <f t="shared" si="93"/>
        <v>0</v>
      </c>
      <c r="AY136" s="76">
        <f t="shared" si="94"/>
        <v>0</v>
      </c>
      <c r="AZ136" s="76">
        <f t="shared" si="95"/>
        <v>0</v>
      </c>
      <c r="BA136" s="71">
        <f t="shared" si="96"/>
        <v>2</v>
      </c>
      <c r="BB136" s="71">
        <f t="shared" si="97"/>
        <v>0</v>
      </c>
      <c r="BC136" s="77">
        <f t="shared" si="117"/>
        <v>0</v>
      </c>
      <c r="BD136" s="77">
        <f t="shared" si="118"/>
        <v>0</v>
      </c>
      <c r="BE136" s="77">
        <f t="shared" si="119"/>
        <v>0</v>
      </c>
      <c r="BF136" s="77">
        <f t="shared" si="120"/>
        <v>0</v>
      </c>
      <c r="BG136" s="77">
        <f t="shared" si="121"/>
        <v>0</v>
      </c>
      <c r="BH136" s="77">
        <f t="shared" si="122"/>
        <v>0</v>
      </c>
      <c r="BI136" s="77">
        <f t="shared" si="123"/>
        <v>0</v>
      </c>
      <c r="BJ136" s="77">
        <f t="shared" si="124"/>
        <v>0</v>
      </c>
      <c r="BK136" s="77">
        <f t="shared" si="125"/>
        <v>0</v>
      </c>
      <c r="BL136" s="77">
        <f t="shared" si="126"/>
        <v>0</v>
      </c>
      <c r="BM136" s="77">
        <f t="shared" si="127"/>
        <v>0</v>
      </c>
      <c r="BN136" s="77">
        <f t="shared" si="128"/>
        <v>0</v>
      </c>
      <c r="BO136" s="77">
        <f t="shared" si="129"/>
        <v>0</v>
      </c>
      <c r="BP136" s="77">
        <f t="shared" si="130"/>
        <v>0</v>
      </c>
      <c r="BQ136" s="77">
        <f t="shared" si="131"/>
        <v>0</v>
      </c>
      <c r="BR136" s="77">
        <f t="shared" si="132"/>
        <v>0</v>
      </c>
      <c r="BS136" s="77">
        <f t="shared" si="133"/>
        <v>0</v>
      </c>
      <c r="BT136" s="77">
        <f t="shared" si="134"/>
        <v>0</v>
      </c>
      <c r="BU136" s="77">
        <f t="shared" si="135"/>
        <v>0</v>
      </c>
      <c r="BV136" s="77">
        <f t="shared" si="136"/>
        <v>0</v>
      </c>
      <c r="BW136" s="177"/>
      <c r="BX136" s="12" t="str">
        <f t="shared" si="99"/>
        <v/>
      </c>
      <c r="BY136" s="95">
        <f t="shared" si="100"/>
        <v>0</v>
      </c>
      <c r="BZ136" s="177">
        <f t="shared" si="101"/>
        <v>0</v>
      </c>
      <c r="CA136" s="177">
        <f t="shared" si="102"/>
        <v>0</v>
      </c>
      <c r="CB136" s="177">
        <f t="shared" si="103"/>
        <v>0</v>
      </c>
      <c r="CC136" s="177">
        <f t="shared" si="104"/>
        <v>0</v>
      </c>
      <c r="CD136" s="177">
        <f t="shared" si="105"/>
        <v>0</v>
      </c>
      <c r="CE136" s="177">
        <f t="shared" si="106"/>
        <v>0</v>
      </c>
      <c r="CF136" s="177">
        <f t="shared" si="107"/>
        <v>0</v>
      </c>
      <c r="CG136" s="9"/>
    </row>
    <row r="137" spans="1:85">
      <c r="A137" s="205"/>
      <c r="B137" s="186" t="s">
        <v>456</v>
      </c>
      <c r="C137" s="198" t="s">
        <v>457</v>
      </c>
      <c r="D137" s="217"/>
      <c r="E137" s="220"/>
      <c r="F137" s="221"/>
      <c r="G137" s="68">
        <f t="shared" si="108"/>
        <v>0</v>
      </c>
      <c r="H137" s="69"/>
      <c r="I137" s="70">
        <f t="shared" si="84"/>
        <v>0</v>
      </c>
      <c r="J137" s="69"/>
      <c r="K137" s="70">
        <f t="shared" si="85"/>
        <v>0</v>
      </c>
      <c r="L137" s="69"/>
      <c r="M137" s="70">
        <f t="shared" si="86"/>
        <v>0</v>
      </c>
      <c r="N137" s="69"/>
      <c r="O137" s="70">
        <f t="shared" si="87"/>
        <v>0</v>
      </c>
      <c r="P137" s="69"/>
      <c r="Q137" s="70">
        <f t="shared" si="88"/>
        <v>0</v>
      </c>
      <c r="R137" s="71">
        <f t="shared" si="89"/>
        <v>0</v>
      </c>
      <c r="S137" s="70">
        <f t="shared" si="109"/>
        <v>0</v>
      </c>
      <c r="T137" s="72" t="str">
        <f t="shared" si="110"/>
        <v/>
      </c>
      <c r="U137" s="73">
        <f t="shared" si="111"/>
        <v>0</v>
      </c>
      <c r="V137" s="73">
        <f t="shared" si="112"/>
        <v>0</v>
      </c>
      <c r="W137" s="73">
        <f t="shared" si="113"/>
        <v>0</v>
      </c>
      <c r="X137" s="73">
        <f t="shared" si="114"/>
        <v>0</v>
      </c>
      <c r="Y137" s="73">
        <f t="shared" si="115"/>
        <v>0</v>
      </c>
      <c r="Z137" s="73" t="str">
        <f t="shared" si="116"/>
        <v/>
      </c>
      <c r="AA137" s="74"/>
      <c r="AB137" s="177"/>
      <c r="AC137" s="177"/>
      <c r="AD137" s="177"/>
      <c r="AE137" s="177"/>
      <c r="AF137" s="177"/>
      <c r="AG137" s="177"/>
      <c r="AH137" s="177"/>
      <c r="AI137" s="177"/>
      <c r="AJ137" s="177"/>
      <c r="AK137" s="177"/>
      <c r="AL137" s="177"/>
      <c r="AM137" s="177"/>
      <c r="AN137" s="177"/>
      <c r="AO137" s="177"/>
      <c r="AP137" s="177"/>
      <c r="AQ137" s="177"/>
      <c r="AR137" s="177"/>
      <c r="AS137" s="177"/>
      <c r="AT137" s="177"/>
      <c r="AU137" s="71" t="str">
        <f t="shared" si="90"/>
        <v/>
      </c>
      <c r="AV137" s="76">
        <f t="shared" si="91"/>
        <v>0</v>
      </c>
      <c r="AW137" s="76">
        <f t="shared" si="92"/>
        <v>0</v>
      </c>
      <c r="AX137" s="76">
        <f t="shared" si="93"/>
        <v>0</v>
      </c>
      <c r="AY137" s="76">
        <f t="shared" si="94"/>
        <v>0</v>
      </c>
      <c r="AZ137" s="76">
        <f t="shared" si="95"/>
        <v>0</v>
      </c>
      <c r="BA137" s="71">
        <f t="shared" si="96"/>
        <v>0</v>
      </c>
      <c r="BB137" s="71">
        <f t="shared" si="97"/>
        <v>0</v>
      </c>
      <c r="BC137" s="77">
        <f t="shared" si="117"/>
        <v>0</v>
      </c>
      <c r="BD137" s="77">
        <f t="shared" si="118"/>
        <v>0</v>
      </c>
      <c r="BE137" s="77">
        <f t="shared" si="119"/>
        <v>0</v>
      </c>
      <c r="BF137" s="77">
        <f t="shared" si="120"/>
        <v>0</v>
      </c>
      <c r="BG137" s="77">
        <f t="shared" si="121"/>
        <v>0</v>
      </c>
      <c r="BH137" s="77">
        <f t="shared" si="122"/>
        <v>0</v>
      </c>
      <c r="BI137" s="77">
        <f t="shared" si="123"/>
        <v>0</v>
      </c>
      <c r="BJ137" s="77">
        <f t="shared" si="124"/>
        <v>0</v>
      </c>
      <c r="BK137" s="77">
        <f t="shared" si="125"/>
        <v>0</v>
      </c>
      <c r="BL137" s="77">
        <f t="shared" si="126"/>
        <v>0</v>
      </c>
      <c r="BM137" s="77">
        <f t="shared" si="127"/>
        <v>0</v>
      </c>
      <c r="BN137" s="77">
        <f t="shared" si="128"/>
        <v>0</v>
      </c>
      <c r="BO137" s="77">
        <f t="shared" si="129"/>
        <v>0</v>
      </c>
      <c r="BP137" s="77">
        <f t="shared" si="130"/>
        <v>0</v>
      </c>
      <c r="BQ137" s="77">
        <f t="shared" si="131"/>
        <v>0</v>
      </c>
      <c r="BR137" s="77">
        <f t="shared" si="132"/>
        <v>0</v>
      </c>
      <c r="BS137" s="77">
        <f t="shared" si="133"/>
        <v>0</v>
      </c>
      <c r="BT137" s="77">
        <f t="shared" si="134"/>
        <v>0</v>
      </c>
      <c r="BU137" s="77">
        <f t="shared" si="135"/>
        <v>0</v>
      </c>
      <c r="BV137" s="77">
        <f t="shared" si="136"/>
        <v>0</v>
      </c>
      <c r="BW137" s="177"/>
      <c r="BX137" s="12" t="str">
        <f t="shared" si="99"/>
        <v/>
      </c>
      <c r="BY137" s="95">
        <f t="shared" si="100"/>
        <v>0</v>
      </c>
      <c r="BZ137" s="177">
        <f t="shared" si="101"/>
        <v>0</v>
      </c>
      <c r="CA137" s="177">
        <f t="shared" si="102"/>
        <v>0</v>
      </c>
      <c r="CB137" s="177">
        <f t="shared" si="103"/>
        <v>0</v>
      </c>
      <c r="CC137" s="177">
        <f t="shared" si="104"/>
        <v>0</v>
      </c>
      <c r="CD137" s="177">
        <f t="shared" si="105"/>
        <v>0</v>
      </c>
      <c r="CE137" s="177">
        <f t="shared" si="106"/>
        <v>0</v>
      </c>
      <c r="CF137" s="177">
        <f t="shared" si="107"/>
        <v>0</v>
      </c>
      <c r="CG137" s="9"/>
    </row>
    <row r="138" spans="1:85">
      <c r="A138" s="205">
        <v>83387</v>
      </c>
      <c r="B138" s="186" t="s">
        <v>458</v>
      </c>
      <c r="C138" s="187" t="s">
        <v>459</v>
      </c>
      <c r="D138" s="177" t="s">
        <v>61</v>
      </c>
      <c r="E138" s="220">
        <v>46</v>
      </c>
      <c r="F138" s="221">
        <v>4.18</v>
      </c>
      <c r="G138" s="68">
        <f t="shared" si="108"/>
        <v>192.27999999999997</v>
      </c>
      <c r="H138" s="69"/>
      <c r="I138" s="70">
        <f t="shared" si="84"/>
        <v>0</v>
      </c>
      <c r="J138" s="69"/>
      <c r="K138" s="70">
        <f t="shared" si="85"/>
        <v>0</v>
      </c>
      <c r="L138" s="69"/>
      <c r="M138" s="70">
        <f t="shared" si="86"/>
        <v>0</v>
      </c>
      <c r="N138" s="69"/>
      <c r="O138" s="70">
        <f t="shared" si="87"/>
        <v>0</v>
      </c>
      <c r="P138" s="69"/>
      <c r="Q138" s="70">
        <f t="shared" si="88"/>
        <v>0</v>
      </c>
      <c r="R138" s="71">
        <f t="shared" si="89"/>
        <v>46</v>
      </c>
      <c r="S138" s="70">
        <f t="shared" si="109"/>
        <v>192.27999999999997</v>
      </c>
      <c r="T138" s="72">
        <f t="shared" si="110"/>
        <v>0</v>
      </c>
      <c r="U138" s="73">
        <f t="shared" si="111"/>
        <v>0</v>
      </c>
      <c r="V138" s="73">
        <f t="shared" si="112"/>
        <v>0</v>
      </c>
      <c r="W138" s="73">
        <f t="shared" si="113"/>
        <v>0</v>
      </c>
      <c r="X138" s="73">
        <f t="shared" si="114"/>
        <v>0</v>
      </c>
      <c r="Y138" s="73">
        <f t="shared" si="115"/>
        <v>0</v>
      </c>
      <c r="Z138" s="73">
        <f t="shared" si="116"/>
        <v>0</v>
      </c>
      <c r="AA138" s="74"/>
      <c r="AB138" s="177"/>
      <c r="AC138" s="177"/>
      <c r="AD138" s="177"/>
      <c r="AE138" s="177"/>
      <c r="AF138" s="177"/>
      <c r="AG138" s="177"/>
      <c r="AH138" s="177"/>
      <c r="AI138" s="177"/>
      <c r="AJ138" s="177"/>
      <c r="AK138" s="177"/>
      <c r="AL138" s="177"/>
      <c r="AM138" s="177"/>
      <c r="AN138" s="177"/>
      <c r="AO138" s="177"/>
      <c r="AP138" s="177"/>
      <c r="AQ138" s="177"/>
      <c r="AR138" s="177"/>
      <c r="AS138" s="177"/>
      <c r="AT138" s="177"/>
      <c r="AU138" s="71">
        <f t="shared" si="90"/>
        <v>46</v>
      </c>
      <c r="AV138" s="76">
        <f t="shared" si="91"/>
        <v>0</v>
      </c>
      <c r="AW138" s="76">
        <f t="shared" si="92"/>
        <v>0</v>
      </c>
      <c r="AX138" s="76">
        <f t="shared" si="93"/>
        <v>0</v>
      </c>
      <c r="AY138" s="76">
        <f t="shared" si="94"/>
        <v>0</v>
      </c>
      <c r="AZ138" s="76">
        <f t="shared" si="95"/>
        <v>0</v>
      </c>
      <c r="BA138" s="71">
        <f t="shared" si="96"/>
        <v>46</v>
      </c>
      <c r="BB138" s="71">
        <f t="shared" si="97"/>
        <v>0</v>
      </c>
      <c r="BC138" s="77">
        <f t="shared" si="117"/>
        <v>0</v>
      </c>
      <c r="BD138" s="77">
        <f t="shared" si="118"/>
        <v>0</v>
      </c>
      <c r="BE138" s="77">
        <f t="shared" si="119"/>
        <v>0</v>
      </c>
      <c r="BF138" s="77">
        <f t="shared" si="120"/>
        <v>0</v>
      </c>
      <c r="BG138" s="77">
        <f t="shared" si="121"/>
        <v>0</v>
      </c>
      <c r="BH138" s="77">
        <f t="shared" si="122"/>
        <v>0</v>
      </c>
      <c r="BI138" s="77">
        <f t="shared" si="123"/>
        <v>0</v>
      </c>
      <c r="BJ138" s="77">
        <f t="shared" si="124"/>
        <v>0</v>
      </c>
      <c r="BK138" s="77">
        <f t="shared" si="125"/>
        <v>0</v>
      </c>
      <c r="BL138" s="77">
        <f t="shared" si="126"/>
        <v>0</v>
      </c>
      <c r="BM138" s="77">
        <f t="shared" si="127"/>
        <v>0</v>
      </c>
      <c r="BN138" s="77">
        <f t="shared" si="128"/>
        <v>0</v>
      </c>
      <c r="BO138" s="77">
        <f t="shared" si="129"/>
        <v>0</v>
      </c>
      <c r="BP138" s="77">
        <f t="shared" si="130"/>
        <v>0</v>
      </c>
      <c r="BQ138" s="77">
        <f t="shared" si="131"/>
        <v>0</v>
      </c>
      <c r="BR138" s="77">
        <f t="shared" si="132"/>
        <v>0</v>
      </c>
      <c r="BS138" s="77">
        <f t="shared" si="133"/>
        <v>0</v>
      </c>
      <c r="BT138" s="77">
        <f t="shared" si="134"/>
        <v>0</v>
      </c>
      <c r="BU138" s="77">
        <f t="shared" si="135"/>
        <v>0</v>
      </c>
      <c r="BV138" s="77">
        <f t="shared" si="136"/>
        <v>0</v>
      </c>
      <c r="BW138" s="177"/>
      <c r="BX138" s="12" t="str">
        <f t="shared" si="99"/>
        <v/>
      </c>
      <c r="BY138" s="95">
        <f t="shared" si="100"/>
        <v>0</v>
      </c>
      <c r="BZ138" s="177">
        <f t="shared" si="101"/>
        <v>0</v>
      </c>
      <c r="CA138" s="177">
        <f t="shared" si="102"/>
        <v>0</v>
      </c>
      <c r="CB138" s="177">
        <f t="shared" si="103"/>
        <v>0</v>
      </c>
      <c r="CC138" s="177">
        <f t="shared" si="104"/>
        <v>0</v>
      </c>
      <c r="CD138" s="177">
        <f t="shared" si="105"/>
        <v>0</v>
      </c>
      <c r="CE138" s="177">
        <f t="shared" si="106"/>
        <v>0</v>
      </c>
      <c r="CF138" s="177">
        <f t="shared" si="107"/>
        <v>0</v>
      </c>
      <c r="CG138" s="9"/>
    </row>
    <row r="139" spans="1:85">
      <c r="A139" s="205"/>
      <c r="B139" s="186" t="s">
        <v>460</v>
      </c>
      <c r="C139" s="198" t="s">
        <v>461</v>
      </c>
      <c r="D139" s="217"/>
      <c r="E139" s="220"/>
      <c r="F139" s="221"/>
      <c r="G139" s="68">
        <f t="shared" si="108"/>
        <v>0</v>
      </c>
      <c r="H139" s="69"/>
      <c r="I139" s="70">
        <f t="shared" si="84"/>
        <v>0</v>
      </c>
      <c r="J139" s="69"/>
      <c r="K139" s="70">
        <f t="shared" si="85"/>
        <v>0</v>
      </c>
      <c r="L139" s="69"/>
      <c r="M139" s="70">
        <f t="shared" si="86"/>
        <v>0</v>
      </c>
      <c r="N139" s="69"/>
      <c r="O139" s="70">
        <f t="shared" si="87"/>
        <v>0</v>
      </c>
      <c r="P139" s="69"/>
      <c r="Q139" s="70">
        <f t="shared" si="88"/>
        <v>0</v>
      </c>
      <c r="R139" s="71">
        <f t="shared" si="89"/>
        <v>0</v>
      </c>
      <c r="S139" s="70">
        <f t="shared" si="109"/>
        <v>0</v>
      </c>
      <c r="T139" s="72" t="str">
        <f t="shared" si="110"/>
        <v/>
      </c>
      <c r="U139" s="73">
        <f t="shared" si="111"/>
        <v>0</v>
      </c>
      <c r="V139" s="73">
        <f t="shared" si="112"/>
        <v>0</v>
      </c>
      <c r="W139" s="73">
        <f t="shared" si="113"/>
        <v>0</v>
      </c>
      <c r="X139" s="73">
        <f t="shared" si="114"/>
        <v>0</v>
      </c>
      <c r="Y139" s="73">
        <f t="shared" si="115"/>
        <v>0</v>
      </c>
      <c r="Z139" s="73" t="str">
        <f t="shared" si="116"/>
        <v/>
      </c>
      <c r="AA139" s="74"/>
      <c r="AB139" s="177"/>
      <c r="AC139" s="177"/>
      <c r="AD139" s="177"/>
      <c r="AE139" s="177"/>
      <c r="AF139" s="177"/>
      <c r="AG139" s="177"/>
      <c r="AH139" s="177"/>
      <c r="AI139" s="177"/>
      <c r="AJ139" s="177"/>
      <c r="AK139" s="177"/>
      <c r="AL139" s="177"/>
      <c r="AM139" s="177"/>
      <c r="AN139" s="177"/>
      <c r="AO139" s="177"/>
      <c r="AP139" s="177"/>
      <c r="AQ139" s="177"/>
      <c r="AR139" s="177"/>
      <c r="AS139" s="177"/>
      <c r="AT139" s="177"/>
      <c r="AU139" s="71" t="str">
        <f t="shared" si="90"/>
        <v/>
      </c>
      <c r="AV139" s="76">
        <f t="shared" si="91"/>
        <v>0</v>
      </c>
      <c r="AW139" s="76">
        <f t="shared" si="92"/>
        <v>0</v>
      </c>
      <c r="AX139" s="76">
        <f t="shared" si="93"/>
        <v>0</v>
      </c>
      <c r="AY139" s="76">
        <f t="shared" si="94"/>
        <v>0</v>
      </c>
      <c r="AZ139" s="76">
        <f t="shared" si="95"/>
        <v>0</v>
      </c>
      <c r="BA139" s="71">
        <f t="shared" si="96"/>
        <v>0</v>
      </c>
      <c r="BB139" s="71">
        <f t="shared" si="97"/>
        <v>0</v>
      </c>
      <c r="BC139" s="77">
        <f t="shared" si="117"/>
        <v>0</v>
      </c>
      <c r="BD139" s="77">
        <f t="shared" si="118"/>
        <v>0</v>
      </c>
      <c r="BE139" s="77">
        <f t="shared" si="119"/>
        <v>0</v>
      </c>
      <c r="BF139" s="77">
        <f t="shared" si="120"/>
        <v>0</v>
      </c>
      <c r="BG139" s="77">
        <f t="shared" si="121"/>
        <v>0</v>
      </c>
      <c r="BH139" s="77">
        <f t="shared" si="122"/>
        <v>0</v>
      </c>
      <c r="BI139" s="77">
        <f t="shared" si="123"/>
        <v>0</v>
      </c>
      <c r="BJ139" s="77">
        <f t="shared" si="124"/>
        <v>0</v>
      </c>
      <c r="BK139" s="77">
        <f t="shared" si="125"/>
        <v>0</v>
      </c>
      <c r="BL139" s="77">
        <f t="shared" si="126"/>
        <v>0</v>
      </c>
      <c r="BM139" s="77">
        <f t="shared" si="127"/>
        <v>0</v>
      </c>
      <c r="BN139" s="77">
        <f t="shared" si="128"/>
        <v>0</v>
      </c>
      <c r="BO139" s="77">
        <f t="shared" si="129"/>
        <v>0</v>
      </c>
      <c r="BP139" s="77">
        <f t="shared" si="130"/>
        <v>0</v>
      </c>
      <c r="BQ139" s="77">
        <f t="shared" si="131"/>
        <v>0</v>
      </c>
      <c r="BR139" s="77">
        <f t="shared" si="132"/>
        <v>0</v>
      </c>
      <c r="BS139" s="77">
        <f t="shared" si="133"/>
        <v>0</v>
      </c>
      <c r="BT139" s="77">
        <f t="shared" si="134"/>
        <v>0</v>
      </c>
      <c r="BU139" s="77">
        <f t="shared" si="135"/>
        <v>0</v>
      </c>
      <c r="BV139" s="77">
        <f t="shared" si="136"/>
        <v>0</v>
      </c>
      <c r="BW139" s="177"/>
      <c r="BX139" s="12" t="str">
        <f t="shared" si="99"/>
        <v/>
      </c>
      <c r="BY139" s="95">
        <f t="shared" si="100"/>
        <v>0</v>
      </c>
      <c r="BZ139" s="177">
        <f t="shared" si="101"/>
        <v>0</v>
      </c>
      <c r="CA139" s="177">
        <f t="shared" si="102"/>
        <v>0</v>
      </c>
      <c r="CB139" s="177">
        <f t="shared" si="103"/>
        <v>0</v>
      </c>
      <c r="CC139" s="177">
        <f t="shared" si="104"/>
        <v>0</v>
      </c>
      <c r="CD139" s="177">
        <f t="shared" si="105"/>
        <v>0</v>
      </c>
      <c r="CE139" s="177">
        <f t="shared" si="106"/>
        <v>0</v>
      </c>
      <c r="CF139" s="177">
        <f t="shared" si="107"/>
        <v>0</v>
      </c>
      <c r="CG139" s="9"/>
    </row>
    <row r="140" spans="1:85">
      <c r="A140" s="205" t="s">
        <v>462</v>
      </c>
      <c r="B140" s="186" t="s">
        <v>463</v>
      </c>
      <c r="C140" s="187" t="s">
        <v>464</v>
      </c>
      <c r="D140" s="177" t="s">
        <v>61</v>
      </c>
      <c r="E140" s="220">
        <v>179</v>
      </c>
      <c r="F140" s="221">
        <v>0.17</v>
      </c>
      <c r="G140" s="68">
        <f t="shared" si="108"/>
        <v>30.430000000000003</v>
      </c>
      <c r="H140" s="69"/>
      <c r="I140" s="70">
        <f t="shared" si="84"/>
        <v>0</v>
      </c>
      <c r="J140" s="69"/>
      <c r="K140" s="70">
        <f t="shared" si="85"/>
        <v>0</v>
      </c>
      <c r="L140" s="69"/>
      <c r="M140" s="70">
        <f t="shared" si="86"/>
        <v>0</v>
      </c>
      <c r="N140" s="69"/>
      <c r="O140" s="70">
        <f t="shared" si="87"/>
        <v>0</v>
      </c>
      <c r="P140" s="69"/>
      <c r="Q140" s="70">
        <f t="shared" si="88"/>
        <v>0</v>
      </c>
      <c r="R140" s="71">
        <f t="shared" si="89"/>
        <v>179</v>
      </c>
      <c r="S140" s="70">
        <f t="shared" si="109"/>
        <v>30.430000000000003</v>
      </c>
      <c r="T140" s="72">
        <f t="shared" si="110"/>
        <v>0</v>
      </c>
      <c r="U140" s="73">
        <f t="shared" si="111"/>
        <v>0</v>
      </c>
      <c r="V140" s="73">
        <f t="shared" si="112"/>
        <v>0</v>
      </c>
      <c r="W140" s="73">
        <f t="shared" si="113"/>
        <v>0</v>
      </c>
      <c r="X140" s="73">
        <f t="shared" si="114"/>
        <v>0</v>
      </c>
      <c r="Y140" s="73">
        <f t="shared" si="115"/>
        <v>0</v>
      </c>
      <c r="Z140" s="73">
        <f t="shared" si="116"/>
        <v>0</v>
      </c>
      <c r="AA140" s="74"/>
      <c r="AB140" s="177"/>
      <c r="AC140" s="177"/>
      <c r="AD140" s="177"/>
      <c r="AE140" s="177"/>
      <c r="AF140" s="177"/>
      <c r="AG140" s="177"/>
      <c r="AH140" s="177"/>
      <c r="AI140" s="177"/>
      <c r="AJ140" s="177"/>
      <c r="AK140" s="177"/>
      <c r="AL140" s="177"/>
      <c r="AM140" s="177"/>
      <c r="AN140" s="177"/>
      <c r="AO140" s="177"/>
      <c r="AP140" s="177"/>
      <c r="AQ140" s="177"/>
      <c r="AR140" s="177"/>
      <c r="AS140" s="177"/>
      <c r="AT140" s="177"/>
      <c r="AU140" s="71">
        <f t="shared" si="90"/>
        <v>179</v>
      </c>
      <c r="AV140" s="76">
        <f t="shared" si="91"/>
        <v>0</v>
      </c>
      <c r="AW140" s="76">
        <f t="shared" si="92"/>
        <v>0</v>
      </c>
      <c r="AX140" s="76">
        <f t="shared" si="93"/>
        <v>0</v>
      </c>
      <c r="AY140" s="76">
        <f t="shared" si="94"/>
        <v>0</v>
      </c>
      <c r="AZ140" s="76">
        <f t="shared" si="95"/>
        <v>0</v>
      </c>
      <c r="BA140" s="71">
        <f t="shared" si="96"/>
        <v>179</v>
      </c>
      <c r="BB140" s="71">
        <f t="shared" si="97"/>
        <v>0</v>
      </c>
      <c r="BC140" s="77">
        <f t="shared" si="117"/>
        <v>0</v>
      </c>
      <c r="BD140" s="77">
        <f t="shared" si="118"/>
        <v>0</v>
      </c>
      <c r="BE140" s="77">
        <f t="shared" si="119"/>
        <v>0</v>
      </c>
      <c r="BF140" s="77">
        <f t="shared" si="120"/>
        <v>0</v>
      </c>
      <c r="BG140" s="77">
        <f t="shared" si="121"/>
        <v>0</v>
      </c>
      <c r="BH140" s="77">
        <f t="shared" si="122"/>
        <v>0</v>
      </c>
      <c r="BI140" s="77">
        <f t="shared" si="123"/>
        <v>0</v>
      </c>
      <c r="BJ140" s="77">
        <f t="shared" si="124"/>
        <v>0</v>
      </c>
      <c r="BK140" s="77">
        <f t="shared" si="125"/>
        <v>0</v>
      </c>
      <c r="BL140" s="77">
        <f t="shared" si="126"/>
        <v>0</v>
      </c>
      <c r="BM140" s="77">
        <f t="shared" si="127"/>
        <v>0</v>
      </c>
      <c r="BN140" s="77">
        <f t="shared" si="128"/>
        <v>0</v>
      </c>
      <c r="BO140" s="77">
        <f t="shared" si="129"/>
        <v>0</v>
      </c>
      <c r="BP140" s="77">
        <f t="shared" si="130"/>
        <v>0</v>
      </c>
      <c r="BQ140" s="77">
        <f t="shared" si="131"/>
        <v>0</v>
      </c>
      <c r="BR140" s="77">
        <f t="shared" si="132"/>
        <v>0</v>
      </c>
      <c r="BS140" s="77">
        <f t="shared" si="133"/>
        <v>0</v>
      </c>
      <c r="BT140" s="77">
        <f t="shared" si="134"/>
        <v>0</v>
      </c>
      <c r="BU140" s="77">
        <f t="shared" si="135"/>
        <v>0</v>
      </c>
      <c r="BV140" s="77">
        <f t="shared" si="136"/>
        <v>0</v>
      </c>
      <c r="BW140" s="177"/>
      <c r="BX140" s="12" t="str">
        <f t="shared" si="99"/>
        <v/>
      </c>
      <c r="BY140" s="95">
        <f t="shared" si="100"/>
        <v>0</v>
      </c>
      <c r="BZ140" s="177">
        <f t="shared" si="101"/>
        <v>0</v>
      </c>
      <c r="CA140" s="177">
        <f t="shared" si="102"/>
        <v>0</v>
      </c>
      <c r="CB140" s="177">
        <f t="shared" si="103"/>
        <v>0</v>
      </c>
      <c r="CC140" s="177">
        <f t="shared" si="104"/>
        <v>0</v>
      </c>
      <c r="CD140" s="177">
        <f t="shared" si="105"/>
        <v>0</v>
      </c>
      <c r="CE140" s="177">
        <f t="shared" si="106"/>
        <v>0</v>
      </c>
      <c r="CF140" s="177">
        <f t="shared" si="107"/>
        <v>0</v>
      </c>
      <c r="CG140" s="9"/>
    </row>
    <row r="141" spans="1:85">
      <c r="A141" s="205" t="s">
        <v>465</v>
      </c>
      <c r="B141" s="186" t="s">
        <v>466</v>
      </c>
      <c r="C141" s="187" t="s">
        <v>467</v>
      </c>
      <c r="D141" s="177" t="s">
        <v>61</v>
      </c>
      <c r="E141" s="220">
        <v>23</v>
      </c>
      <c r="F141" s="221">
        <v>0.23</v>
      </c>
      <c r="G141" s="68">
        <f t="shared" si="108"/>
        <v>5.29</v>
      </c>
      <c r="H141" s="69"/>
      <c r="I141" s="70">
        <f t="shared" si="84"/>
        <v>0</v>
      </c>
      <c r="J141" s="69"/>
      <c r="K141" s="70">
        <f t="shared" si="85"/>
        <v>0</v>
      </c>
      <c r="L141" s="69"/>
      <c r="M141" s="70">
        <f t="shared" si="86"/>
        <v>0</v>
      </c>
      <c r="N141" s="69"/>
      <c r="O141" s="70">
        <f t="shared" si="87"/>
        <v>0</v>
      </c>
      <c r="P141" s="69"/>
      <c r="Q141" s="70">
        <f t="shared" si="88"/>
        <v>0</v>
      </c>
      <c r="R141" s="71">
        <f t="shared" si="89"/>
        <v>23</v>
      </c>
      <c r="S141" s="70">
        <f t="shared" si="109"/>
        <v>5.29</v>
      </c>
      <c r="T141" s="72">
        <f t="shared" si="110"/>
        <v>0</v>
      </c>
      <c r="U141" s="73">
        <f t="shared" si="111"/>
        <v>0</v>
      </c>
      <c r="V141" s="73">
        <f t="shared" si="112"/>
        <v>0</v>
      </c>
      <c r="W141" s="73">
        <f t="shared" si="113"/>
        <v>0</v>
      </c>
      <c r="X141" s="73">
        <f t="shared" si="114"/>
        <v>0</v>
      </c>
      <c r="Y141" s="73">
        <f t="shared" si="115"/>
        <v>0</v>
      </c>
      <c r="Z141" s="73">
        <f t="shared" si="116"/>
        <v>0</v>
      </c>
      <c r="AA141" s="74"/>
      <c r="AB141" s="177"/>
      <c r="AC141" s="177"/>
      <c r="AD141" s="177"/>
      <c r="AE141" s="177"/>
      <c r="AF141" s="177"/>
      <c r="AG141" s="177"/>
      <c r="AH141" s="177"/>
      <c r="AI141" s="177"/>
      <c r="AJ141" s="177"/>
      <c r="AK141" s="177"/>
      <c r="AL141" s="177"/>
      <c r="AM141" s="177"/>
      <c r="AN141" s="177"/>
      <c r="AO141" s="177"/>
      <c r="AP141" s="177"/>
      <c r="AQ141" s="177"/>
      <c r="AR141" s="177"/>
      <c r="AS141" s="177"/>
      <c r="AT141" s="177"/>
      <c r="AU141" s="71">
        <f t="shared" si="90"/>
        <v>23</v>
      </c>
      <c r="AV141" s="76">
        <f t="shared" si="91"/>
        <v>0</v>
      </c>
      <c r="AW141" s="76">
        <f t="shared" si="92"/>
        <v>0</v>
      </c>
      <c r="AX141" s="76">
        <f t="shared" si="93"/>
        <v>0</v>
      </c>
      <c r="AY141" s="76">
        <f t="shared" si="94"/>
        <v>0</v>
      </c>
      <c r="AZ141" s="76">
        <f t="shared" si="95"/>
        <v>0</v>
      </c>
      <c r="BA141" s="71">
        <f t="shared" si="96"/>
        <v>23</v>
      </c>
      <c r="BB141" s="71">
        <f t="shared" si="97"/>
        <v>0</v>
      </c>
      <c r="BC141" s="77">
        <f t="shared" si="117"/>
        <v>0</v>
      </c>
      <c r="BD141" s="77">
        <f t="shared" si="118"/>
        <v>0</v>
      </c>
      <c r="BE141" s="77">
        <f t="shared" si="119"/>
        <v>0</v>
      </c>
      <c r="BF141" s="77">
        <f t="shared" si="120"/>
        <v>0</v>
      </c>
      <c r="BG141" s="77">
        <f t="shared" si="121"/>
        <v>0</v>
      </c>
      <c r="BH141" s="77">
        <f t="shared" si="122"/>
        <v>0</v>
      </c>
      <c r="BI141" s="77">
        <f t="shared" si="123"/>
        <v>0</v>
      </c>
      <c r="BJ141" s="77">
        <f t="shared" si="124"/>
        <v>0</v>
      </c>
      <c r="BK141" s="77">
        <f t="shared" si="125"/>
        <v>0</v>
      </c>
      <c r="BL141" s="77">
        <f t="shared" si="126"/>
        <v>0</v>
      </c>
      <c r="BM141" s="77">
        <f t="shared" si="127"/>
        <v>0</v>
      </c>
      <c r="BN141" s="77">
        <f t="shared" si="128"/>
        <v>0</v>
      </c>
      <c r="BO141" s="77">
        <f t="shared" si="129"/>
        <v>0</v>
      </c>
      <c r="BP141" s="77">
        <f t="shared" si="130"/>
        <v>0</v>
      </c>
      <c r="BQ141" s="77">
        <f t="shared" si="131"/>
        <v>0</v>
      </c>
      <c r="BR141" s="77">
        <f t="shared" si="132"/>
        <v>0</v>
      </c>
      <c r="BS141" s="77">
        <f t="shared" si="133"/>
        <v>0</v>
      </c>
      <c r="BT141" s="77">
        <f t="shared" si="134"/>
        <v>0</v>
      </c>
      <c r="BU141" s="77">
        <f t="shared" si="135"/>
        <v>0</v>
      </c>
      <c r="BV141" s="77">
        <f t="shared" si="136"/>
        <v>0</v>
      </c>
      <c r="BW141" s="177"/>
      <c r="BX141" s="12" t="str">
        <f t="shared" si="99"/>
        <v/>
      </c>
      <c r="BY141" s="95">
        <f t="shared" si="100"/>
        <v>0</v>
      </c>
      <c r="BZ141" s="177">
        <f t="shared" si="101"/>
        <v>0</v>
      </c>
      <c r="CA141" s="177">
        <f t="shared" si="102"/>
        <v>0</v>
      </c>
      <c r="CB141" s="177">
        <f t="shared" si="103"/>
        <v>0</v>
      </c>
      <c r="CC141" s="177">
        <f t="shared" si="104"/>
        <v>0</v>
      </c>
      <c r="CD141" s="177">
        <f t="shared" si="105"/>
        <v>0</v>
      </c>
      <c r="CE141" s="177">
        <f t="shared" si="106"/>
        <v>0</v>
      </c>
      <c r="CF141" s="177">
        <f t="shared" si="107"/>
        <v>0</v>
      </c>
      <c r="CG141" s="9"/>
    </row>
    <row r="142" spans="1:85" ht="28.5">
      <c r="A142" s="205" t="s">
        <v>468</v>
      </c>
      <c r="B142" s="186" t="s">
        <v>469</v>
      </c>
      <c r="C142" s="187" t="s">
        <v>470</v>
      </c>
      <c r="D142" s="177" t="s">
        <v>61</v>
      </c>
      <c r="E142" s="220">
        <v>23</v>
      </c>
      <c r="F142" s="221">
        <v>2.17</v>
      </c>
      <c r="G142" s="68">
        <f t="shared" si="108"/>
        <v>49.91</v>
      </c>
      <c r="H142" s="69"/>
      <c r="I142" s="70">
        <f t="shared" si="84"/>
        <v>0</v>
      </c>
      <c r="J142" s="69"/>
      <c r="K142" s="70">
        <f t="shared" si="85"/>
        <v>0</v>
      </c>
      <c r="L142" s="69"/>
      <c r="M142" s="70">
        <f t="shared" si="86"/>
        <v>0</v>
      </c>
      <c r="N142" s="69"/>
      <c r="O142" s="70">
        <f t="shared" si="87"/>
        <v>0</v>
      </c>
      <c r="P142" s="69"/>
      <c r="Q142" s="70">
        <f t="shared" si="88"/>
        <v>0</v>
      </c>
      <c r="R142" s="71">
        <f t="shared" si="89"/>
        <v>23</v>
      </c>
      <c r="S142" s="70">
        <f t="shared" si="109"/>
        <v>49.91</v>
      </c>
      <c r="T142" s="72">
        <f t="shared" si="110"/>
        <v>0</v>
      </c>
      <c r="U142" s="73">
        <f t="shared" si="111"/>
        <v>0</v>
      </c>
      <c r="V142" s="73">
        <f t="shared" si="112"/>
        <v>0</v>
      </c>
      <c r="W142" s="73">
        <f t="shared" si="113"/>
        <v>0</v>
      </c>
      <c r="X142" s="73">
        <f t="shared" si="114"/>
        <v>0</v>
      </c>
      <c r="Y142" s="73">
        <f t="shared" si="115"/>
        <v>0</v>
      </c>
      <c r="Z142" s="73">
        <f t="shared" si="116"/>
        <v>0</v>
      </c>
      <c r="AA142" s="74"/>
      <c r="AB142" s="177"/>
      <c r="AC142" s="177"/>
      <c r="AD142" s="177"/>
      <c r="AE142" s="177"/>
      <c r="AF142" s="177"/>
      <c r="AG142" s="177"/>
      <c r="AH142" s="177"/>
      <c r="AI142" s="177"/>
      <c r="AJ142" s="177"/>
      <c r="AK142" s="177"/>
      <c r="AL142" s="177"/>
      <c r="AM142" s="177"/>
      <c r="AN142" s="177"/>
      <c r="AO142" s="177"/>
      <c r="AP142" s="177"/>
      <c r="AQ142" s="177"/>
      <c r="AR142" s="177"/>
      <c r="AS142" s="177"/>
      <c r="AT142" s="177"/>
      <c r="AU142" s="71">
        <f t="shared" si="90"/>
        <v>23</v>
      </c>
      <c r="AV142" s="76">
        <f t="shared" si="91"/>
        <v>0</v>
      </c>
      <c r="AW142" s="76">
        <f t="shared" si="92"/>
        <v>0</v>
      </c>
      <c r="AX142" s="76">
        <f t="shared" si="93"/>
        <v>0</v>
      </c>
      <c r="AY142" s="76">
        <f t="shared" si="94"/>
        <v>0</v>
      </c>
      <c r="AZ142" s="76">
        <f t="shared" si="95"/>
        <v>0</v>
      </c>
      <c r="BA142" s="71">
        <f t="shared" si="96"/>
        <v>23</v>
      </c>
      <c r="BB142" s="71">
        <f t="shared" si="97"/>
        <v>0</v>
      </c>
      <c r="BC142" s="77">
        <f t="shared" si="117"/>
        <v>0</v>
      </c>
      <c r="BD142" s="77">
        <f t="shared" si="118"/>
        <v>0</v>
      </c>
      <c r="BE142" s="77">
        <f t="shared" si="119"/>
        <v>0</v>
      </c>
      <c r="BF142" s="77">
        <f t="shared" si="120"/>
        <v>0</v>
      </c>
      <c r="BG142" s="77">
        <f t="shared" si="121"/>
        <v>0</v>
      </c>
      <c r="BH142" s="77">
        <f t="shared" si="122"/>
        <v>0</v>
      </c>
      <c r="BI142" s="77">
        <f t="shared" si="123"/>
        <v>0</v>
      </c>
      <c r="BJ142" s="77">
        <f t="shared" si="124"/>
        <v>0</v>
      </c>
      <c r="BK142" s="77">
        <f t="shared" si="125"/>
        <v>0</v>
      </c>
      <c r="BL142" s="77">
        <f t="shared" si="126"/>
        <v>0</v>
      </c>
      <c r="BM142" s="77">
        <f t="shared" si="127"/>
        <v>0</v>
      </c>
      <c r="BN142" s="77">
        <f t="shared" si="128"/>
        <v>0</v>
      </c>
      <c r="BO142" s="77">
        <f t="shared" si="129"/>
        <v>0</v>
      </c>
      <c r="BP142" s="77">
        <f t="shared" si="130"/>
        <v>0</v>
      </c>
      <c r="BQ142" s="77">
        <f t="shared" si="131"/>
        <v>0</v>
      </c>
      <c r="BR142" s="77">
        <f t="shared" si="132"/>
        <v>0</v>
      </c>
      <c r="BS142" s="77">
        <f t="shared" si="133"/>
        <v>0</v>
      </c>
      <c r="BT142" s="77">
        <f t="shared" si="134"/>
        <v>0</v>
      </c>
      <c r="BU142" s="77">
        <f t="shared" si="135"/>
        <v>0</v>
      </c>
      <c r="BV142" s="77">
        <f t="shared" si="136"/>
        <v>0</v>
      </c>
      <c r="BW142" s="177"/>
      <c r="BX142" s="12" t="str">
        <f t="shared" si="99"/>
        <v/>
      </c>
      <c r="BY142" s="95">
        <f t="shared" si="100"/>
        <v>0</v>
      </c>
      <c r="BZ142" s="177">
        <f t="shared" si="101"/>
        <v>0</v>
      </c>
      <c r="CA142" s="177">
        <f t="shared" si="102"/>
        <v>0</v>
      </c>
      <c r="CB142" s="177">
        <f t="shared" si="103"/>
        <v>0</v>
      </c>
      <c r="CC142" s="177">
        <f t="shared" si="104"/>
        <v>0</v>
      </c>
      <c r="CD142" s="177">
        <f t="shared" si="105"/>
        <v>0</v>
      </c>
      <c r="CE142" s="177">
        <f t="shared" si="106"/>
        <v>0</v>
      </c>
      <c r="CF142" s="177">
        <f t="shared" si="107"/>
        <v>0</v>
      </c>
      <c r="CG142" s="9"/>
    </row>
    <row r="143" spans="1:85" ht="28.5">
      <c r="A143" s="205" t="s">
        <v>471</v>
      </c>
      <c r="B143" s="186" t="s">
        <v>472</v>
      </c>
      <c r="C143" s="187" t="s">
        <v>473</v>
      </c>
      <c r="D143" s="177" t="s">
        <v>61</v>
      </c>
      <c r="E143" s="220">
        <v>88</v>
      </c>
      <c r="F143" s="221">
        <v>1.61</v>
      </c>
      <c r="G143" s="68">
        <f t="shared" si="108"/>
        <v>141.68</v>
      </c>
      <c r="H143" s="69"/>
      <c r="I143" s="70">
        <f t="shared" si="84"/>
        <v>0</v>
      </c>
      <c r="J143" s="69"/>
      <c r="K143" s="70">
        <f t="shared" si="85"/>
        <v>0</v>
      </c>
      <c r="L143" s="69"/>
      <c r="M143" s="70">
        <f t="shared" si="86"/>
        <v>0</v>
      </c>
      <c r="N143" s="69"/>
      <c r="O143" s="70">
        <f t="shared" si="87"/>
        <v>0</v>
      </c>
      <c r="P143" s="69"/>
      <c r="Q143" s="70">
        <f t="shared" si="88"/>
        <v>0</v>
      </c>
      <c r="R143" s="71">
        <f t="shared" si="89"/>
        <v>88</v>
      </c>
      <c r="S143" s="70">
        <f t="shared" si="109"/>
        <v>141.68</v>
      </c>
      <c r="T143" s="72">
        <f t="shared" si="110"/>
        <v>0</v>
      </c>
      <c r="U143" s="73">
        <f t="shared" si="111"/>
        <v>0</v>
      </c>
      <c r="V143" s="73">
        <f t="shared" si="112"/>
        <v>0</v>
      </c>
      <c r="W143" s="73">
        <f t="shared" si="113"/>
        <v>0</v>
      </c>
      <c r="X143" s="73">
        <f t="shared" si="114"/>
        <v>0</v>
      </c>
      <c r="Y143" s="73">
        <f t="shared" si="115"/>
        <v>0</v>
      </c>
      <c r="Z143" s="73">
        <f t="shared" si="116"/>
        <v>0</v>
      </c>
      <c r="AA143" s="74"/>
      <c r="AB143" s="177"/>
      <c r="AC143" s="177"/>
      <c r="AD143" s="177"/>
      <c r="AE143" s="177"/>
      <c r="AF143" s="177"/>
      <c r="AG143" s="177"/>
      <c r="AH143" s="177"/>
      <c r="AI143" s="177"/>
      <c r="AJ143" s="177"/>
      <c r="AK143" s="177"/>
      <c r="AL143" s="177"/>
      <c r="AM143" s="177"/>
      <c r="AN143" s="177"/>
      <c r="AO143" s="177"/>
      <c r="AP143" s="177"/>
      <c r="AQ143" s="177"/>
      <c r="AR143" s="177"/>
      <c r="AS143" s="177"/>
      <c r="AT143" s="177"/>
      <c r="AU143" s="71">
        <f t="shared" si="90"/>
        <v>88</v>
      </c>
      <c r="AV143" s="76">
        <f t="shared" si="91"/>
        <v>0</v>
      </c>
      <c r="AW143" s="76">
        <f t="shared" si="92"/>
        <v>0</v>
      </c>
      <c r="AX143" s="76">
        <f t="shared" si="93"/>
        <v>0</v>
      </c>
      <c r="AY143" s="76">
        <f t="shared" si="94"/>
        <v>0</v>
      </c>
      <c r="AZ143" s="76">
        <f t="shared" si="95"/>
        <v>0</v>
      </c>
      <c r="BA143" s="71">
        <f t="shared" si="96"/>
        <v>88</v>
      </c>
      <c r="BB143" s="71">
        <f t="shared" si="97"/>
        <v>0</v>
      </c>
      <c r="BC143" s="77">
        <f t="shared" si="117"/>
        <v>0</v>
      </c>
      <c r="BD143" s="77">
        <f t="shared" si="118"/>
        <v>0</v>
      </c>
      <c r="BE143" s="77">
        <f t="shared" si="119"/>
        <v>0</v>
      </c>
      <c r="BF143" s="77">
        <f t="shared" si="120"/>
        <v>0</v>
      </c>
      <c r="BG143" s="77">
        <f t="shared" si="121"/>
        <v>0</v>
      </c>
      <c r="BH143" s="77">
        <f t="shared" si="122"/>
        <v>0</v>
      </c>
      <c r="BI143" s="77">
        <f t="shared" si="123"/>
        <v>0</v>
      </c>
      <c r="BJ143" s="77">
        <f t="shared" si="124"/>
        <v>0</v>
      </c>
      <c r="BK143" s="77">
        <f t="shared" si="125"/>
        <v>0</v>
      </c>
      <c r="BL143" s="77">
        <f t="shared" si="126"/>
        <v>0</v>
      </c>
      <c r="BM143" s="77">
        <f t="shared" si="127"/>
        <v>0</v>
      </c>
      <c r="BN143" s="77">
        <f t="shared" si="128"/>
        <v>0</v>
      </c>
      <c r="BO143" s="77">
        <f t="shared" si="129"/>
        <v>0</v>
      </c>
      <c r="BP143" s="77">
        <f t="shared" si="130"/>
        <v>0</v>
      </c>
      <c r="BQ143" s="77">
        <f t="shared" si="131"/>
        <v>0</v>
      </c>
      <c r="BR143" s="77">
        <f t="shared" si="132"/>
        <v>0</v>
      </c>
      <c r="BS143" s="77">
        <f t="shared" si="133"/>
        <v>0</v>
      </c>
      <c r="BT143" s="77">
        <f t="shared" si="134"/>
        <v>0</v>
      </c>
      <c r="BU143" s="77">
        <f t="shared" si="135"/>
        <v>0</v>
      </c>
      <c r="BV143" s="77">
        <f t="shared" si="136"/>
        <v>0</v>
      </c>
      <c r="BW143" s="177"/>
      <c r="BX143" s="12" t="str">
        <f t="shared" si="99"/>
        <v/>
      </c>
      <c r="BY143" s="95">
        <f t="shared" si="100"/>
        <v>0</v>
      </c>
      <c r="BZ143" s="177">
        <f t="shared" si="101"/>
        <v>0</v>
      </c>
      <c r="CA143" s="177">
        <f t="shared" si="102"/>
        <v>0</v>
      </c>
      <c r="CB143" s="177">
        <f t="shared" si="103"/>
        <v>0</v>
      </c>
      <c r="CC143" s="177">
        <f t="shared" si="104"/>
        <v>0</v>
      </c>
      <c r="CD143" s="177">
        <f t="shared" si="105"/>
        <v>0</v>
      </c>
      <c r="CE143" s="177">
        <f t="shared" si="106"/>
        <v>0</v>
      </c>
      <c r="CF143" s="177">
        <f t="shared" si="107"/>
        <v>0</v>
      </c>
      <c r="CG143" s="9"/>
    </row>
    <row r="144" spans="1:85">
      <c r="A144" s="205" t="s">
        <v>474</v>
      </c>
      <c r="B144" s="186" t="s">
        <v>475</v>
      </c>
      <c r="C144" s="187" t="s">
        <v>476</v>
      </c>
      <c r="D144" s="177" t="s">
        <v>61</v>
      </c>
      <c r="E144" s="220">
        <v>115</v>
      </c>
      <c r="F144" s="221">
        <v>0.12</v>
      </c>
      <c r="G144" s="68">
        <f t="shared" si="108"/>
        <v>13.799999999999999</v>
      </c>
      <c r="H144" s="69"/>
      <c r="I144" s="70">
        <f t="shared" si="84"/>
        <v>0</v>
      </c>
      <c r="J144" s="69"/>
      <c r="K144" s="70">
        <f t="shared" si="85"/>
        <v>0</v>
      </c>
      <c r="L144" s="69"/>
      <c r="M144" s="70">
        <f t="shared" si="86"/>
        <v>0</v>
      </c>
      <c r="N144" s="69"/>
      <c r="O144" s="70">
        <f t="shared" si="87"/>
        <v>0</v>
      </c>
      <c r="P144" s="69"/>
      <c r="Q144" s="70">
        <f t="shared" si="88"/>
        <v>0</v>
      </c>
      <c r="R144" s="71">
        <f t="shared" si="89"/>
        <v>115</v>
      </c>
      <c r="S144" s="70">
        <f t="shared" si="109"/>
        <v>13.799999999999999</v>
      </c>
      <c r="T144" s="72">
        <f t="shared" si="110"/>
        <v>0</v>
      </c>
      <c r="U144" s="73">
        <f t="shared" si="111"/>
        <v>0</v>
      </c>
      <c r="V144" s="73">
        <f t="shared" si="112"/>
        <v>0</v>
      </c>
      <c r="W144" s="73">
        <f t="shared" si="113"/>
        <v>0</v>
      </c>
      <c r="X144" s="73">
        <f t="shared" si="114"/>
        <v>0</v>
      </c>
      <c r="Y144" s="73">
        <f t="shared" si="115"/>
        <v>0</v>
      </c>
      <c r="Z144" s="73">
        <f t="shared" si="116"/>
        <v>0</v>
      </c>
      <c r="AA144" s="74"/>
      <c r="AB144" s="177"/>
      <c r="AC144" s="177"/>
      <c r="AD144" s="177"/>
      <c r="AE144" s="177"/>
      <c r="AF144" s="177"/>
      <c r="AG144" s="177"/>
      <c r="AH144" s="177"/>
      <c r="AI144" s="177"/>
      <c r="AJ144" s="177"/>
      <c r="AK144" s="177"/>
      <c r="AL144" s="177"/>
      <c r="AM144" s="177"/>
      <c r="AN144" s="177"/>
      <c r="AO144" s="177"/>
      <c r="AP144" s="177"/>
      <c r="AQ144" s="177"/>
      <c r="AR144" s="177"/>
      <c r="AS144" s="177"/>
      <c r="AT144" s="177"/>
      <c r="AU144" s="71">
        <f t="shared" si="90"/>
        <v>115</v>
      </c>
      <c r="AV144" s="76">
        <f t="shared" si="91"/>
        <v>0</v>
      </c>
      <c r="AW144" s="76">
        <f t="shared" si="92"/>
        <v>0</v>
      </c>
      <c r="AX144" s="76">
        <f t="shared" si="93"/>
        <v>0</v>
      </c>
      <c r="AY144" s="76">
        <f t="shared" si="94"/>
        <v>0</v>
      </c>
      <c r="AZ144" s="76">
        <f t="shared" si="95"/>
        <v>0</v>
      </c>
      <c r="BA144" s="71">
        <f t="shared" si="96"/>
        <v>115</v>
      </c>
      <c r="BB144" s="71">
        <f t="shared" si="97"/>
        <v>0</v>
      </c>
      <c r="BC144" s="77">
        <f t="shared" si="117"/>
        <v>0</v>
      </c>
      <c r="BD144" s="77">
        <f t="shared" si="118"/>
        <v>0</v>
      </c>
      <c r="BE144" s="77">
        <f t="shared" si="119"/>
        <v>0</v>
      </c>
      <c r="BF144" s="77">
        <f t="shared" si="120"/>
        <v>0</v>
      </c>
      <c r="BG144" s="77">
        <f t="shared" si="121"/>
        <v>0</v>
      </c>
      <c r="BH144" s="77">
        <f t="shared" si="122"/>
        <v>0</v>
      </c>
      <c r="BI144" s="77">
        <f t="shared" si="123"/>
        <v>0</v>
      </c>
      <c r="BJ144" s="77">
        <f t="shared" si="124"/>
        <v>0</v>
      </c>
      <c r="BK144" s="77">
        <f t="shared" si="125"/>
        <v>0</v>
      </c>
      <c r="BL144" s="77">
        <f t="shared" si="126"/>
        <v>0</v>
      </c>
      <c r="BM144" s="77">
        <f t="shared" si="127"/>
        <v>0</v>
      </c>
      <c r="BN144" s="77">
        <f t="shared" si="128"/>
        <v>0</v>
      </c>
      <c r="BO144" s="77">
        <f t="shared" si="129"/>
        <v>0</v>
      </c>
      <c r="BP144" s="77">
        <f t="shared" si="130"/>
        <v>0</v>
      </c>
      <c r="BQ144" s="77">
        <f t="shared" si="131"/>
        <v>0</v>
      </c>
      <c r="BR144" s="77">
        <f t="shared" si="132"/>
        <v>0</v>
      </c>
      <c r="BS144" s="77">
        <f t="shared" si="133"/>
        <v>0</v>
      </c>
      <c r="BT144" s="77">
        <f t="shared" si="134"/>
        <v>0</v>
      </c>
      <c r="BU144" s="77">
        <f t="shared" si="135"/>
        <v>0</v>
      </c>
      <c r="BV144" s="77">
        <f t="shared" si="136"/>
        <v>0</v>
      </c>
      <c r="BW144" s="177"/>
      <c r="BX144" s="12" t="str">
        <f t="shared" si="99"/>
        <v/>
      </c>
      <c r="BY144" s="95">
        <f t="shared" si="100"/>
        <v>0</v>
      </c>
      <c r="BZ144" s="177">
        <f t="shared" si="101"/>
        <v>0</v>
      </c>
      <c r="CA144" s="177">
        <f t="shared" si="102"/>
        <v>0</v>
      </c>
      <c r="CB144" s="177">
        <f t="shared" si="103"/>
        <v>0</v>
      </c>
      <c r="CC144" s="177">
        <f t="shared" si="104"/>
        <v>0</v>
      </c>
      <c r="CD144" s="177">
        <f t="shared" si="105"/>
        <v>0</v>
      </c>
      <c r="CE144" s="177">
        <f t="shared" si="106"/>
        <v>0</v>
      </c>
      <c r="CF144" s="177">
        <f t="shared" si="107"/>
        <v>0</v>
      </c>
      <c r="CG144" s="9"/>
    </row>
    <row r="145" spans="1:85">
      <c r="A145" s="205" t="s">
        <v>477</v>
      </c>
      <c r="B145" s="186" t="s">
        <v>478</v>
      </c>
      <c r="C145" s="187" t="s">
        <v>479</v>
      </c>
      <c r="D145" s="177" t="s">
        <v>61</v>
      </c>
      <c r="E145" s="220">
        <v>23</v>
      </c>
      <c r="F145" s="221">
        <v>0.38</v>
      </c>
      <c r="G145" s="68">
        <f t="shared" ref="G145:G208" si="142">E145*F145</f>
        <v>8.74</v>
      </c>
      <c r="H145" s="69"/>
      <c r="I145" s="70">
        <f t="shared" ref="I145:I208" si="143">H145*$F145</f>
        <v>0</v>
      </c>
      <c r="J145" s="69"/>
      <c r="K145" s="70">
        <f t="shared" ref="K145:K208" si="144">J145*$F145</f>
        <v>0</v>
      </c>
      <c r="L145" s="69"/>
      <c r="M145" s="70">
        <f t="shared" ref="M145:M208" si="145">L145*$F145</f>
        <v>0</v>
      </c>
      <c r="N145" s="69"/>
      <c r="O145" s="70">
        <f t="shared" ref="O145:O208" si="146">N145*$F145</f>
        <v>0</v>
      </c>
      <c r="P145" s="69"/>
      <c r="Q145" s="70">
        <f t="shared" ref="Q145:Q208" si="147">P145*$F145</f>
        <v>0</v>
      </c>
      <c r="R145" s="71">
        <f t="shared" ref="R145:R208" si="148">SUM(H145+J145+L145+N145+P145)+E145</f>
        <v>23</v>
      </c>
      <c r="S145" s="70">
        <f t="shared" ref="S145:S208" si="149">R145*F145</f>
        <v>8.74</v>
      </c>
      <c r="T145" s="72">
        <f t="shared" ref="T145:T208" si="150">IF($G145=0,"",IF(-E145=SUM($H145+$J145+$L145+$N145+$P145),"suprimido",(SUMIF($AA$12:$AT$12,"contrato",$AA145:$AT145))/$E145))</f>
        <v>0</v>
      </c>
      <c r="U145" s="73">
        <f t="shared" ref="U145:U208" si="151">IF($I145=0,0,IF(-E145=SUM($H145+$J145+$L145+$N145+$P145),"suprimido",(SUMIF($AA$12:$AT$12,"1° aditivo",$AA145:$AT145))/$H145))</f>
        <v>0</v>
      </c>
      <c r="V145" s="73">
        <f t="shared" ref="V145:V208" si="152">IF($K145=0,0,IF(-E145=SUM($H145+$J145+$L145+$N145+$P145),"suprimido",(SUMIF($AA$12:$AT$12,"1° aditivo",$AA145:$AT145))/$J145))</f>
        <v>0</v>
      </c>
      <c r="W145" s="73">
        <f t="shared" ref="W145:W208" si="153">IF($M145=0,0,IF(-E145=SUM($H145+$J145+$L145+$N145+$P145),"suprimido",(SUMIF($AA$12:$AT$12,"1° aditivo",$AA145:$AT145))/$L145))</f>
        <v>0</v>
      </c>
      <c r="X145" s="73">
        <f t="shared" ref="X145:X208" si="154">IF($O145=0,0,IF(-E145=SUM($H145+$J145+$L145+$N145+$P145),"suprimido",(SUMIF($AA$12:$AT$12,"1° aditivo",$AA145:$AT145))/$N145))</f>
        <v>0</v>
      </c>
      <c r="Y145" s="73">
        <f t="shared" ref="Y145:Y208" si="155">IF($Q145=0,0,IF(-E145=SUM($H145+$J145+$L145+$N145+$P145),"suprimido",(SUMIF($AA$12:$AT$12,"1° aditivo",$AA145:$AT145))/$P145))</f>
        <v>0</v>
      </c>
      <c r="Z145" s="73">
        <f t="shared" ref="Z145:Z208" si="156">IF(F145=0,"",IF(-E145=SUM(H145+J145+L145+N145+P145),"suprimido",SUM(AA145:AT145)/(SUM(H145+J145+L145+N145+P145)+E145)))</f>
        <v>0</v>
      </c>
      <c r="AA145" s="74"/>
      <c r="AB145" s="177"/>
      <c r="AC145" s="177"/>
      <c r="AD145" s="177"/>
      <c r="AE145" s="177"/>
      <c r="AF145" s="177"/>
      <c r="AG145" s="177"/>
      <c r="AH145" s="177"/>
      <c r="AI145" s="177"/>
      <c r="AJ145" s="177"/>
      <c r="AK145" s="177"/>
      <c r="AL145" s="177"/>
      <c r="AM145" s="177"/>
      <c r="AN145" s="177"/>
      <c r="AO145" s="177"/>
      <c r="AP145" s="177"/>
      <c r="AQ145" s="177"/>
      <c r="AR145" s="177"/>
      <c r="AS145" s="177"/>
      <c r="AT145" s="177"/>
      <c r="AU145" s="71">
        <f t="shared" ref="AU145:AU208" si="157">IF(E145&lt;&gt;"",IF(-E145=SUM($H145+$J145+$L145+$N145+$P145),"suprimido",E145-(SUMIF($AA$12:$AT$12,"contrato",$AA145:$AT145))),"")</f>
        <v>23</v>
      </c>
      <c r="AV145" s="76">
        <f t="shared" ref="AV145:AV208" si="158">IF(H145&lt;&gt;"",IF(-E145=SUM($H145+$J145+$L145+$N145+$P145),"suprimido",H145-(SUMIF($AA$12:$AT$12,"1° aditivo",$AA145:$AT145))),0)</f>
        <v>0</v>
      </c>
      <c r="AW145" s="76">
        <f t="shared" ref="AW145:AW208" si="159">IF(J145&lt;&gt;"",IF(-E145=SUM($H145+$J145+$L145+$N145+$P145),"suprimido",J145-(SUMIF($AA$12:$AT$12,"2° aditivo",$AA145:$AT145))),0)</f>
        <v>0</v>
      </c>
      <c r="AX145" s="76">
        <f t="shared" ref="AX145:AX208" si="160">IF(L145&lt;&gt;"",IF(-E145=SUM($H145+$J145+$L145+$N145+$P145),"suprimido",L145-(SUMIF($AA$12:$AT$12,"3° aditivo",$AA145:$AT145))),0)</f>
        <v>0</v>
      </c>
      <c r="AY145" s="76">
        <f t="shared" ref="AY145:AY208" si="161">IF(N145&lt;&gt;"",IF(-E145=SUM($H145+$J145+$L145+$N145+$P145),"suprimido",N145-(SUMIF($AA$12:$AT$12,"4° aditivo",$AA145:$AT145))),0)</f>
        <v>0</v>
      </c>
      <c r="AZ145" s="76">
        <f t="shared" ref="AZ145:AZ208" si="162">IF(P145&lt;&gt;"",IF(-E145=SUM($H145+$J145+$L145+$N145+$P145),"suprimido",P145-(SUMIF($AA$12:$AT$12,"5° aditivo",$AA145:$AT145))),0)</f>
        <v>0</v>
      </c>
      <c r="BA145" s="71">
        <f t="shared" ref="BA145:BA208" si="163">E145+H145+J145+L145+N145+P145-BB145</f>
        <v>23</v>
      </c>
      <c r="BB145" s="71">
        <f t="shared" ref="BB145:BB208" si="164">SUM(AA145:AT145)</f>
        <v>0</v>
      </c>
      <c r="BC145" s="77">
        <f t="shared" ref="BC145:BC208" si="165">IF(AA145&lt;&gt;"",AA145*$F145,0)</f>
        <v>0</v>
      </c>
      <c r="BD145" s="77">
        <f t="shared" ref="BD145:BD208" si="166">IF(AB145&lt;&gt;"",AB145*$F145,0)</f>
        <v>0</v>
      </c>
      <c r="BE145" s="77">
        <f t="shared" ref="BE145:BE208" si="167">IF(AC145&lt;&gt;"",AC145*$F145,0)</f>
        <v>0</v>
      </c>
      <c r="BF145" s="77">
        <f t="shared" ref="BF145:BF208" si="168">IF(AD145&lt;&gt;"",AD145*$F145,0)</f>
        <v>0</v>
      </c>
      <c r="BG145" s="77">
        <f t="shared" ref="BG145:BG208" si="169">IF(AE145&lt;&gt;"",AE145*$F145,0)</f>
        <v>0</v>
      </c>
      <c r="BH145" s="77">
        <f t="shared" ref="BH145:BH208" si="170">IF(AF145&lt;&gt;"",AF145*$F145,0)</f>
        <v>0</v>
      </c>
      <c r="BI145" s="77">
        <f t="shared" ref="BI145:BI208" si="171">IF(AG145&lt;&gt;"",AG145*$F145,0)</f>
        <v>0</v>
      </c>
      <c r="BJ145" s="77">
        <f t="shared" ref="BJ145:BJ208" si="172">IF(AH145&lt;&gt;"",AH145*$F145,0)</f>
        <v>0</v>
      </c>
      <c r="BK145" s="77">
        <f t="shared" ref="BK145:BK208" si="173">IF(AI145&lt;&gt;"",AI145*$F145,0)</f>
        <v>0</v>
      </c>
      <c r="BL145" s="77">
        <f t="shared" ref="BL145:BL208" si="174">IF(AJ145&lt;&gt;"",AJ145*$F145,0)</f>
        <v>0</v>
      </c>
      <c r="BM145" s="77">
        <f t="shared" ref="BM145:BM208" si="175">IF(AK145&lt;&gt;"",AK145*$F145,0)</f>
        <v>0</v>
      </c>
      <c r="BN145" s="77">
        <f t="shared" ref="BN145:BN208" si="176">IF(AL145&lt;&gt;"",AL145*$F145,0)</f>
        <v>0</v>
      </c>
      <c r="BO145" s="77">
        <f t="shared" ref="BO145:BO208" si="177">IF(AM145&lt;&gt;"",AM145*$F145,0)</f>
        <v>0</v>
      </c>
      <c r="BP145" s="77">
        <f t="shared" ref="BP145:BP208" si="178">IF(AN145&lt;&gt;"",AN145*$F145,0)</f>
        <v>0</v>
      </c>
      <c r="BQ145" s="77">
        <f t="shared" ref="BQ145:BQ208" si="179">IF(AO145&lt;&gt;"",AO145*$F145,0)</f>
        <v>0</v>
      </c>
      <c r="BR145" s="77">
        <f t="shared" ref="BR145:BR208" si="180">IF(AP145&lt;&gt;"",AP145*$F145,0)</f>
        <v>0</v>
      </c>
      <c r="BS145" s="77">
        <f t="shared" ref="BS145:BS208" si="181">IF(AQ145&lt;&gt;"",AQ145*$F145,0)</f>
        <v>0</v>
      </c>
      <c r="BT145" s="77">
        <f t="shared" ref="BT145:BT208" si="182">IF(AR145&lt;&gt;"",AR145*$F145,0)</f>
        <v>0</v>
      </c>
      <c r="BU145" s="77">
        <f t="shared" ref="BU145:BU208" si="183">IF(AS145&lt;&gt;"",AS145*$F145,0)</f>
        <v>0</v>
      </c>
      <c r="BV145" s="77">
        <f t="shared" ref="BV145:BV208" si="184">IF(AT145&lt;&gt;"",AT145*$F145,0)</f>
        <v>0</v>
      </c>
      <c r="BW145" s="177"/>
      <c r="BX145" s="12" t="str">
        <f t="shared" ref="BX145:BX208" si="185">IF(R145="",SUM(BC145:BE145)/S145,"")</f>
        <v/>
      </c>
      <c r="BY145" s="95">
        <f t="shared" ref="BY145:BY208" si="186">I145</f>
        <v>0</v>
      </c>
      <c r="BZ145" s="177">
        <f t="shared" ref="BZ145:BZ208" si="187">K145</f>
        <v>0</v>
      </c>
      <c r="CA145" s="177">
        <f t="shared" ref="CA145:CA208" si="188">M145</f>
        <v>0</v>
      </c>
      <c r="CB145" s="177">
        <f t="shared" ref="CB145:CB208" si="189">O145</f>
        <v>0</v>
      </c>
      <c r="CC145" s="177">
        <f t="shared" ref="CC145:CC208" si="190">Q145</f>
        <v>0</v>
      </c>
      <c r="CD145" s="177">
        <f t="shared" ref="CD145:CD208" si="191">SUMIF(BY145:CC145,"&gt;0")</f>
        <v>0</v>
      </c>
      <c r="CE145" s="177">
        <f t="shared" ref="CE145:CE208" si="192">SUMIF(BY145:CC145,"&lt;0")</f>
        <v>0</v>
      </c>
      <c r="CF145" s="177">
        <f t="shared" ref="CF145:CF208" si="193">CD145+CE145</f>
        <v>0</v>
      </c>
      <c r="CG145" s="9"/>
    </row>
    <row r="146" spans="1:85" ht="28.5">
      <c r="A146" s="205" t="s">
        <v>480</v>
      </c>
      <c r="B146" s="186" t="s">
        <v>481</v>
      </c>
      <c r="C146" s="187" t="s">
        <v>482</v>
      </c>
      <c r="D146" s="177" t="s">
        <v>61</v>
      </c>
      <c r="E146" s="220">
        <v>23</v>
      </c>
      <c r="F146" s="221">
        <v>5.39</v>
      </c>
      <c r="G146" s="68">
        <f t="shared" si="142"/>
        <v>123.97</v>
      </c>
      <c r="H146" s="69"/>
      <c r="I146" s="70">
        <f t="shared" si="143"/>
        <v>0</v>
      </c>
      <c r="J146" s="69"/>
      <c r="K146" s="70">
        <f t="shared" si="144"/>
        <v>0</v>
      </c>
      <c r="L146" s="69"/>
      <c r="M146" s="70">
        <f t="shared" si="145"/>
        <v>0</v>
      </c>
      <c r="N146" s="69"/>
      <c r="O146" s="70">
        <f t="shared" si="146"/>
        <v>0</v>
      </c>
      <c r="P146" s="69"/>
      <c r="Q146" s="70">
        <f t="shared" si="147"/>
        <v>0</v>
      </c>
      <c r="R146" s="71">
        <f t="shared" si="148"/>
        <v>23</v>
      </c>
      <c r="S146" s="70">
        <f t="shared" si="149"/>
        <v>123.97</v>
      </c>
      <c r="T146" s="72">
        <f t="shared" si="150"/>
        <v>0</v>
      </c>
      <c r="U146" s="73">
        <f t="shared" si="151"/>
        <v>0</v>
      </c>
      <c r="V146" s="73">
        <f t="shared" si="152"/>
        <v>0</v>
      </c>
      <c r="W146" s="73">
        <f t="shared" si="153"/>
        <v>0</v>
      </c>
      <c r="X146" s="73">
        <f t="shared" si="154"/>
        <v>0</v>
      </c>
      <c r="Y146" s="73">
        <f t="shared" si="155"/>
        <v>0</v>
      </c>
      <c r="Z146" s="73">
        <f t="shared" si="156"/>
        <v>0</v>
      </c>
      <c r="AA146" s="74"/>
      <c r="AB146" s="177"/>
      <c r="AC146" s="177"/>
      <c r="AD146" s="177"/>
      <c r="AE146" s="177"/>
      <c r="AF146" s="177"/>
      <c r="AG146" s="177"/>
      <c r="AH146" s="177"/>
      <c r="AI146" s="177"/>
      <c r="AJ146" s="177"/>
      <c r="AK146" s="177"/>
      <c r="AL146" s="177"/>
      <c r="AM146" s="177"/>
      <c r="AN146" s="177"/>
      <c r="AO146" s="177"/>
      <c r="AP146" s="177"/>
      <c r="AQ146" s="177"/>
      <c r="AR146" s="177"/>
      <c r="AS146" s="177"/>
      <c r="AT146" s="177"/>
      <c r="AU146" s="71">
        <f t="shared" si="157"/>
        <v>23</v>
      </c>
      <c r="AV146" s="76">
        <f t="shared" si="158"/>
        <v>0</v>
      </c>
      <c r="AW146" s="76">
        <f t="shared" si="159"/>
        <v>0</v>
      </c>
      <c r="AX146" s="76">
        <f t="shared" si="160"/>
        <v>0</v>
      </c>
      <c r="AY146" s="76">
        <f t="shared" si="161"/>
        <v>0</v>
      </c>
      <c r="AZ146" s="76">
        <f t="shared" si="162"/>
        <v>0</v>
      </c>
      <c r="BA146" s="71">
        <f t="shared" si="163"/>
        <v>23</v>
      </c>
      <c r="BB146" s="71">
        <f t="shared" si="164"/>
        <v>0</v>
      </c>
      <c r="BC146" s="77">
        <f t="shared" si="165"/>
        <v>0</v>
      </c>
      <c r="BD146" s="77">
        <f t="shared" si="166"/>
        <v>0</v>
      </c>
      <c r="BE146" s="77">
        <f t="shared" si="167"/>
        <v>0</v>
      </c>
      <c r="BF146" s="77">
        <f t="shared" si="168"/>
        <v>0</v>
      </c>
      <c r="BG146" s="77">
        <f t="shared" si="169"/>
        <v>0</v>
      </c>
      <c r="BH146" s="77">
        <f t="shared" si="170"/>
        <v>0</v>
      </c>
      <c r="BI146" s="77">
        <f t="shared" si="171"/>
        <v>0</v>
      </c>
      <c r="BJ146" s="77">
        <f t="shared" si="172"/>
        <v>0</v>
      </c>
      <c r="BK146" s="77">
        <f t="shared" si="173"/>
        <v>0</v>
      </c>
      <c r="BL146" s="77">
        <f t="shared" si="174"/>
        <v>0</v>
      </c>
      <c r="BM146" s="77">
        <f t="shared" si="175"/>
        <v>0</v>
      </c>
      <c r="BN146" s="77">
        <f t="shared" si="176"/>
        <v>0</v>
      </c>
      <c r="BO146" s="77">
        <f t="shared" si="177"/>
        <v>0</v>
      </c>
      <c r="BP146" s="77">
        <f t="shared" si="178"/>
        <v>0</v>
      </c>
      <c r="BQ146" s="77">
        <f t="shared" si="179"/>
        <v>0</v>
      </c>
      <c r="BR146" s="77">
        <f t="shared" si="180"/>
        <v>0</v>
      </c>
      <c r="BS146" s="77">
        <f t="shared" si="181"/>
        <v>0</v>
      </c>
      <c r="BT146" s="77">
        <f t="shared" si="182"/>
        <v>0</v>
      </c>
      <c r="BU146" s="77">
        <f t="shared" si="183"/>
        <v>0</v>
      </c>
      <c r="BV146" s="77">
        <f t="shared" si="184"/>
        <v>0</v>
      </c>
      <c r="BW146" s="177"/>
      <c r="BX146" s="12" t="str">
        <f t="shared" si="185"/>
        <v/>
      </c>
      <c r="BY146" s="95">
        <f t="shared" si="186"/>
        <v>0</v>
      </c>
      <c r="BZ146" s="177">
        <f t="shared" si="187"/>
        <v>0</v>
      </c>
      <c r="CA146" s="177">
        <f t="shared" si="188"/>
        <v>0</v>
      </c>
      <c r="CB146" s="177">
        <f t="shared" si="189"/>
        <v>0</v>
      </c>
      <c r="CC146" s="177">
        <f t="shared" si="190"/>
        <v>0</v>
      </c>
      <c r="CD146" s="177">
        <f t="shared" si="191"/>
        <v>0</v>
      </c>
      <c r="CE146" s="177">
        <f t="shared" si="192"/>
        <v>0</v>
      </c>
      <c r="CF146" s="177">
        <f t="shared" si="193"/>
        <v>0</v>
      </c>
      <c r="CG146" s="9"/>
    </row>
    <row r="147" spans="1:85" ht="28.5">
      <c r="A147" s="205" t="s">
        <v>483</v>
      </c>
      <c r="B147" s="186" t="s">
        <v>484</v>
      </c>
      <c r="C147" s="187" t="s">
        <v>485</v>
      </c>
      <c r="D147" s="177" t="s">
        <v>61</v>
      </c>
      <c r="E147" s="220">
        <v>23</v>
      </c>
      <c r="F147" s="221">
        <v>12.11</v>
      </c>
      <c r="G147" s="68">
        <f t="shared" si="142"/>
        <v>278.52999999999997</v>
      </c>
      <c r="H147" s="69"/>
      <c r="I147" s="70">
        <f t="shared" si="143"/>
        <v>0</v>
      </c>
      <c r="J147" s="69"/>
      <c r="K147" s="70">
        <f t="shared" si="144"/>
        <v>0</v>
      </c>
      <c r="L147" s="69"/>
      <c r="M147" s="70">
        <f t="shared" si="145"/>
        <v>0</v>
      </c>
      <c r="N147" s="69"/>
      <c r="O147" s="70">
        <f t="shared" si="146"/>
        <v>0</v>
      </c>
      <c r="P147" s="69"/>
      <c r="Q147" s="70">
        <f t="shared" si="147"/>
        <v>0</v>
      </c>
      <c r="R147" s="71">
        <f t="shared" si="148"/>
        <v>23</v>
      </c>
      <c r="S147" s="70">
        <f t="shared" si="149"/>
        <v>278.52999999999997</v>
      </c>
      <c r="T147" s="72">
        <f t="shared" si="150"/>
        <v>0</v>
      </c>
      <c r="U147" s="73">
        <f t="shared" si="151"/>
        <v>0</v>
      </c>
      <c r="V147" s="73">
        <f t="shared" si="152"/>
        <v>0</v>
      </c>
      <c r="W147" s="73">
        <f t="shared" si="153"/>
        <v>0</v>
      </c>
      <c r="X147" s="73">
        <f t="shared" si="154"/>
        <v>0</v>
      </c>
      <c r="Y147" s="73">
        <f t="shared" si="155"/>
        <v>0</v>
      </c>
      <c r="Z147" s="73">
        <f t="shared" si="156"/>
        <v>0</v>
      </c>
      <c r="AA147" s="74"/>
      <c r="AB147" s="177"/>
      <c r="AC147" s="177"/>
      <c r="AD147" s="177"/>
      <c r="AE147" s="177"/>
      <c r="AF147" s="177"/>
      <c r="AG147" s="177"/>
      <c r="AH147" s="177"/>
      <c r="AI147" s="177"/>
      <c r="AJ147" s="177"/>
      <c r="AK147" s="177"/>
      <c r="AL147" s="177"/>
      <c r="AM147" s="177"/>
      <c r="AN147" s="177"/>
      <c r="AO147" s="177"/>
      <c r="AP147" s="177"/>
      <c r="AQ147" s="177"/>
      <c r="AR147" s="177"/>
      <c r="AS147" s="177"/>
      <c r="AT147" s="177"/>
      <c r="AU147" s="71">
        <f t="shared" si="157"/>
        <v>23</v>
      </c>
      <c r="AV147" s="76">
        <f t="shared" si="158"/>
        <v>0</v>
      </c>
      <c r="AW147" s="76">
        <f t="shared" si="159"/>
        <v>0</v>
      </c>
      <c r="AX147" s="76">
        <f t="shared" si="160"/>
        <v>0</v>
      </c>
      <c r="AY147" s="76">
        <f t="shared" si="161"/>
        <v>0</v>
      </c>
      <c r="AZ147" s="76">
        <f t="shared" si="162"/>
        <v>0</v>
      </c>
      <c r="BA147" s="71">
        <f t="shared" si="163"/>
        <v>23</v>
      </c>
      <c r="BB147" s="71">
        <f t="shared" si="164"/>
        <v>0</v>
      </c>
      <c r="BC147" s="77">
        <f t="shared" si="165"/>
        <v>0</v>
      </c>
      <c r="BD147" s="77">
        <f t="shared" si="166"/>
        <v>0</v>
      </c>
      <c r="BE147" s="77">
        <f t="shared" si="167"/>
        <v>0</v>
      </c>
      <c r="BF147" s="77">
        <f t="shared" si="168"/>
        <v>0</v>
      </c>
      <c r="BG147" s="77">
        <f t="shared" si="169"/>
        <v>0</v>
      </c>
      <c r="BH147" s="77">
        <f t="shared" si="170"/>
        <v>0</v>
      </c>
      <c r="BI147" s="77">
        <f t="shared" si="171"/>
        <v>0</v>
      </c>
      <c r="BJ147" s="77">
        <f t="shared" si="172"/>
        <v>0</v>
      </c>
      <c r="BK147" s="77">
        <f t="shared" si="173"/>
        <v>0</v>
      </c>
      <c r="BL147" s="77">
        <f t="shared" si="174"/>
        <v>0</v>
      </c>
      <c r="BM147" s="77">
        <f t="shared" si="175"/>
        <v>0</v>
      </c>
      <c r="BN147" s="77">
        <f t="shared" si="176"/>
        <v>0</v>
      </c>
      <c r="BO147" s="77">
        <f t="shared" si="177"/>
        <v>0</v>
      </c>
      <c r="BP147" s="77">
        <f t="shared" si="178"/>
        <v>0</v>
      </c>
      <c r="BQ147" s="77">
        <f t="shared" si="179"/>
        <v>0</v>
      </c>
      <c r="BR147" s="77">
        <f t="shared" si="180"/>
        <v>0</v>
      </c>
      <c r="BS147" s="77">
        <f t="shared" si="181"/>
        <v>0</v>
      </c>
      <c r="BT147" s="77">
        <f t="shared" si="182"/>
        <v>0</v>
      </c>
      <c r="BU147" s="77">
        <f t="shared" si="183"/>
        <v>0</v>
      </c>
      <c r="BV147" s="77">
        <f t="shared" si="184"/>
        <v>0</v>
      </c>
      <c r="BW147" s="177"/>
      <c r="BX147" s="12" t="str">
        <f t="shared" si="185"/>
        <v/>
      </c>
      <c r="BY147" s="95">
        <f t="shared" si="186"/>
        <v>0</v>
      </c>
      <c r="BZ147" s="177">
        <f t="shared" si="187"/>
        <v>0</v>
      </c>
      <c r="CA147" s="177">
        <f t="shared" si="188"/>
        <v>0</v>
      </c>
      <c r="CB147" s="177">
        <f t="shared" si="189"/>
        <v>0</v>
      </c>
      <c r="CC147" s="177">
        <f t="shared" si="190"/>
        <v>0</v>
      </c>
      <c r="CD147" s="177">
        <f t="shared" si="191"/>
        <v>0</v>
      </c>
      <c r="CE147" s="177">
        <f t="shared" si="192"/>
        <v>0</v>
      </c>
      <c r="CF147" s="177">
        <f t="shared" si="193"/>
        <v>0</v>
      </c>
      <c r="CG147" s="9"/>
    </row>
    <row r="148" spans="1:85">
      <c r="A148" s="205"/>
      <c r="B148" s="186" t="s">
        <v>486</v>
      </c>
      <c r="C148" s="198" t="s">
        <v>487</v>
      </c>
      <c r="D148" s="217"/>
      <c r="E148" s="220"/>
      <c r="F148" s="221"/>
      <c r="G148" s="68">
        <f t="shared" si="142"/>
        <v>0</v>
      </c>
      <c r="H148" s="69"/>
      <c r="I148" s="70">
        <f t="shared" si="143"/>
        <v>0</v>
      </c>
      <c r="J148" s="69"/>
      <c r="K148" s="70">
        <f t="shared" si="144"/>
        <v>0</v>
      </c>
      <c r="L148" s="69"/>
      <c r="M148" s="70">
        <f t="shared" si="145"/>
        <v>0</v>
      </c>
      <c r="N148" s="69"/>
      <c r="O148" s="70">
        <f t="shared" si="146"/>
        <v>0</v>
      </c>
      <c r="P148" s="69"/>
      <c r="Q148" s="70">
        <f t="shared" si="147"/>
        <v>0</v>
      </c>
      <c r="R148" s="71">
        <f t="shared" si="148"/>
        <v>0</v>
      </c>
      <c r="S148" s="70">
        <f t="shared" si="149"/>
        <v>0</v>
      </c>
      <c r="T148" s="72" t="str">
        <f t="shared" si="150"/>
        <v/>
      </c>
      <c r="U148" s="73">
        <f t="shared" si="151"/>
        <v>0</v>
      </c>
      <c r="V148" s="73">
        <f t="shared" si="152"/>
        <v>0</v>
      </c>
      <c r="W148" s="73">
        <f t="shared" si="153"/>
        <v>0</v>
      </c>
      <c r="X148" s="73">
        <f t="shared" si="154"/>
        <v>0</v>
      </c>
      <c r="Y148" s="73">
        <f t="shared" si="155"/>
        <v>0</v>
      </c>
      <c r="Z148" s="73" t="str">
        <f t="shared" si="156"/>
        <v/>
      </c>
      <c r="AA148" s="74"/>
      <c r="AB148" s="177"/>
      <c r="AC148" s="177"/>
      <c r="AD148" s="177"/>
      <c r="AE148" s="177"/>
      <c r="AF148" s="177"/>
      <c r="AG148" s="177"/>
      <c r="AH148" s="177"/>
      <c r="AI148" s="177"/>
      <c r="AJ148" s="177"/>
      <c r="AK148" s="177"/>
      <c r="AL148" s="177"/>
      <c r="AM148" s="177"/>
      <c r="AN148" s="177"/>
      <c r="AO148" s="177"/>
      <c r="AP148" s="177"/>
      <c r="AQ148" s="177"/>
      <c r="AR148" s="177"/>
      <c r="AS148" s="177"/>
      <c r="AT148" s="177"/>
      <c r="AU148" s="71" t="str">
        <f t="shared" si="157"/>
        <v/>
      </c>
      <c r="AV148" s="76">
        <f t="shared" si="158"/>
        <v>0</v>
      </c>
      <c r="AW148" s="76">
        <f t="shared" si="159"/>
        <v>0</v>
      </c>
      <c r="AX148" s="76">
        <f t="shared" si="160"/>
        <v>0</v>
      </c>
      <c r="AY148" s="76">
        <f t="shared" si="161"/>
        <v>0</v>
      </c>
      <c r="AZ148" s="76">
        <f t="shared" si="162"/>
        <v>0</v>
      </c>
      <c r="BA148" s="71">
        <f t="shared" si="163"/>
        <v>0</v>
      </c>
      <c r="BB148" s="71">
        <f t="shared" si="164"/>
        <v>0</v>
      </c>
      <c r="BC148" s="77">
        <f t="shared" si="165"/>
        <v>0</v>
      </c>
      <c r="BD148" s="77">
        <f t="shared" si="166"/>
        <v>0</v>
      </c>
      <c r="BE148" s="77">
        <f t="shared" si="167"/>
        <v>0</v>
      </c>
      <c r="BF148" s="77">
        <f t="shared" si="168"/>
        <v>0</v>
      </c>
      <c r="BG148" s="77">
        <f t="shared" si="169"/>
        <v>0</v>
      </c>
      <c r="BH148" s="77">
        <f t="shared" si="170"/>
        <v>0</v>
      </c>
      <c r="BI148" s="77">
        <f t="shared" si="171"/>
        <v>0</v>
      </c>
      <c r="BJ148" s="77">
        <f t="shared" si="172"/>
        <v>0</v>
      </c>
      <c r="BK148" s="77">
        <f t="shared" si="173"/>
        <v>0</v>
      </c>
      <c r="BL148" s="77">
        <f t="shared" si="174"/>
        <v>0</v>
      </c>
      <c r="BM148" s="77">
        <f t="shared" si="175"/>
        <v>0</v>
      </c>
      <c r="BN148" s="77">
        <f t="shared" si="176"/>
        <v>0</v>
      </c>
      <c r="BO148" s="77">
        <f t="shared" si="177"/>
        <v>0</v>
      </c>
      <c r="BP148" s="77">
        <f t="shared" si="178"/>
        <v>0</v>
      </c>
      <c r="BQ148" s="77">
        <f t="shared" si="179"/>
        <v>0</v>
      </c>
      <c r="BR148" s="77">
        <f t="shared" si="180"/>
        <v>0</v>
      </c>
      <c r="BS148" s="77">
        <f t="shared" si="181"/>
        <v>0</v>
      </c>
      <c r="BT148" s="77">
        <f t="shared" si="182"/>
        <v>0</v>
      </c>
      <c r="BU148" s="77">
        <f t="shared" si="183"/>
        <v>0</v>
      </c>
      <c r="BV148" s="77">
        <f t="shared" si="184"/>
        <v>0</v>
      </c>
      <c r="BW148" s="177"/>
      <c r="BX148" s="12" t="str">
        <f t="shared" si="185"/>
        <v/>
      </c>
      <c r="BY148" s="95">
        <f t="shared" si="186"/>
        <v>0</v>
      </c>
      <c r="BZ148" s="177">
        <f t="shared" si="187"/>
        <v>0</v>
      </c>
      <c r="CA148" s="177">
        <f t="shared" si="188"/>
        <v>0</v>
      </c>
      <c r="CB148" s="177">
        <f t="shared" si="189"/>
        <v>0</v>
      </c>
      <c r="CC148" s="177">
        <f t="shared" si="190"/>
        <v>0</v>
      </c>
      <c r="CD148" s="177">
        <f t="shared" si="191"/>
        <v>0</v>
      </c>
      <c r="CE148" s="177">
        <f t="shared" si="192"/>
        <v>0</v>
      </c>
      <c r="CF148" s="177">
        <f t="shared" si="193"/>
        <v>0</v>
      </c>
      <c r="CG148" s="9"/>
    </row>
    <row r="149" spans="1:85">
      <c r="A149" s="205" t="s">
        <v>488</v>
      </c>
      <c r="B149" s="186" t="s">
        <v>489</v>
      </c>
      <c r="C149" s="187" t="s">
        <v>490</v>
      </c>
      <c r="D149" s="177" t="s">
        <v>73</v>
      </c>
      <c r="E149" s="220">
        <f>1684.5+216+30.1</f>
        <v>1930.6</v>
      </c>
      <c r="F149" s="221">
        <v>3.87</v>
      </c>
      <c r="G149" s="68">
        <f t="shared" si="142"/>
        <v>7471.4219999999996</v>
      </c>
      <c r="H149" s="69"/>
      <c r="I149" s="70">
        <f t="shared" si="143"/>
        <v>0</v>
      </c>
      <c r="J149" s="69"/>
      <c r="K149" s="70">
        <f t="shared" si="144"/>
        <v>0</v>
      </c>
      <c r="L149" s="69"/>
      <c r="M149" s="70">
        <f t="shared" si="145"/>
        <v>0</v>
      </c>
      <c r="N149" s="69"/>
      <c r="O149" s="70">
        <f t="shared" si="146"/>
        <v>0</v>
      </c>
      <c r="P149" s="69"/>
      <c r="Q149" s="70">
        <f t="shared" si="147"/>
        <v>0</v>
      </c>
      <c r="R149" s="71">
        <f t="shared" si="148"/>
        <v>1930.6</v>
      </c>
      <c r="S149" s="70">
        <f t="shared" si="149"/>
        <v>7471.4219999999996</v>
      </c>
      <c r="T149" s="72">
        <f t="shared" si="150"/>
        <v>0</v>
      </c>
      <c r="U149" s="73">
        <f t="shared" si="151"/>
        <v>0</v>
      </c>
      <c r="V149" s="73">
        <f t="shared" si="152"/>
        <v>0</v>
      </c>
      <c r="W149" s="73">
        <f t="shared" si="153"/>
        <v>0</v>
      </c>
      <c r="X149" s="73">
        <f t="shared" si="154"/>
        <v>0</v>
      </c>
      <c r="Y149" s="73">
        <f t="shared" si="155"/>
        <v>0</v>
      </c>
      <c r="Z149" s="73">
        <f t="shared" si="156"/>
        <v>0</v>
      </c>
      <c r="AA149" s="74"/>
      <c r="AB149" s="177"/>
      <c r="AC149" s="177"/>
      <c r="AD149" s="177"/>
      <c r="AE149" s="177"/>
      <c r="AF149" s="177"/>
      <c r="AG149" s="177"/>
      <c r="AH149" s="177"/>
      <c r="AI149" s="177"/>
      <c r="AJ149" s="177"/>
      <c r="AK149" s="177"/>
      <c r="AL149" s="177"/>
      <c r="AM149" s="177"/>
      <c r="AN149" s="177"/>
      <c r="AO149" s="177"/>
      <c r="AP149" s="177"/>
      <c r="AQ149" s="177"/>
      <c r="AR149" s="177"/>
      <c r="AS149" s="177"/>
      <c r="AT149" s="177"/>
      <c r="AU149" s="71">
        <f t="shared" si="157"/>
        <v>1930.6</v>
      </c>
      <c r="AV149" s="76">
        <f t="shared" si="158"/>
        <v>0</v>
      </c>
      <c r="AW149" s="76">
        <f t="shared" si="159"/>
        <v>0</v>
      </c>
      <c r="AX149" s="76">
        <f t="shared" si="160"/>
        <v>0</v>
      </c>
      <c r="AY149" s="76">
        <f t="shared" si="161"/>
        <v>0</v>
      </c>
      <c r="AZ149" s="76">
        <f t="shared" si="162"/>
        <v>0</v>
      </c>
      <c r="BA149" s="71">
        <f t="shared" si="163"/>
        <v>1930.6</v>
      </c>
      <c r="BB149" s="71">
        <f t="shared" si="164"/>
        <v>0</v>
      </c>
      <c r="BC149" s="77">
        <f t="shared" si="165"/>
        <v>0</v>
      </c>
      <c r="BD149" s="77">
        <f t="shared" si="166"/>
        <v>0</v>
      </c>
      <c r="BE149" s="77">
        <f t="shared" si="167"/>
        <v>0</v>
      </c>
      <c r="BF149" s="77">
        <f t="shared" si="168"/>
        <v>0</v>
      </c>
      <c r="BG149" s="77">
        <f t="shared" si="169"/>
        <v>0</v>
      </c>
      <c r="BH149" s="77">
        <f t="shared" si="170"/>
        <v>0</v>
      </c>
      <c r="BI149" s="77">
        <f t="shared" si="171"/>
        <v>0</v>
      </c>
      <c r="BJ149" s="77">
        <f t="shared" si="172"/>
        <v>0</v>
      </c>
      <c r="BK149" s="77">
        <f t="shared" si="173"/>
        <v>0</v>
      </c>
      <c r="BL149" s="77">
        <f t="shared" si="174"/>
        <v>0</v>
      </c>
      <c r="BM149" s="77">
        <f t="shared" si="175"/>
        <v>0</v>
      </c>
      <c r="BN149" s="77">
        <f t="shared" si="176"/>
        <v>0</v>
      </c>
      <c r="BO149" s="77">
        <f t="shared" si="177"/>
        <v>0</v>
      </c>
      <c r="BP149" s="77">
        <f t="shared" si="178"/>
        <v>0</v>
      </c>
      <c r="BQ149" s="77">
        <f t="shared" si="179"/>
        <v>0</v>
      </c>
      <c r="BR149" s="77">
        <f t="shared" si="180"/>
        <v>0</v>
      </c>
      <c r="BS149" s="77">
        <f t="shared" si="181"/>
        <v>0</v>
      </c>
      <c r="BT149" s="77">
        <f t="shared" si="182"/>
        <v>0</v>
      </c>
      <c r="BU149" s="77">
        <f t="shared" si="183"/>
        <v>0</v>
      </c>
      <c r="BV149" s="77">
        <f t="shared" si="184"/>
        <v>0</v>
      </c>
      <c r="BW149" s="177"/>
      <c r="BX149" s="12" t="str">
        <f t="shared" si="185"/>
        <v/>
      </c>
      <c r="BY149" s="95">
        <f t="shared" si="186"/>
        <v>0</v>
      </c>
      <c r="BZ149" s="177">
        <f t="shared" si="187"/>
        <v>0</v>
      </c>
      <c r="CA149" s="177">
        <f t="shared" si="188"/>
        <v>0</v>
      </c>
      <c r="CB149" s="177">
        <f t="shared" si="189"/>
        <v>0</v>
      </c>
      <c r="CC149" s="177">
        <f t="shared" si="190"/>
        <v>0</v>
      </c>
      <c r="CD149" s="177">
        <f t="shared" si="191"/>
        <v>0</v>
      </c>
      <c r="CE149" s="177">
        <f t="shared" si="192"/>
        <v>0</v>
      </c>
      <c r="CF149" s="177">
        <f t="shared" si="193"/>
        <v>0</v>
      </c>
      <c r="CG149" s="9"/>
    </row>
    <row r="150" spans="1:85">
      <c r="A150" s="205"/>
      <c r="B150" s="186" t="s">
        <v>491</v>
      </c>
      <c r="C150" s="198" t="s">
        <v>492</v>
      </c>
      <c r="D150" s="217"/>
      <c r="E150" s="220"/>
      <c r="F150" s="221"/>
      <c r="G150" s="68">
        <f t="shared" si="142"/>
        <v>0</v>
      </c>
      <c r="H150" s="69"/>
      <c r="I150" s="70">
        <f t="shared" si="143"/>
        <v>0</v>
      </c>
      <c r="J150" s="69"/>
      <c r="K150" s="70">
        <f t="shared" si="144"/>
        <v>0</v>
      </c>
      <c r="L150" s="69"/>
      <c r="M150" s="70">
        <f t="shared" si="145"/>
        <v>0</v>
      </c>
      <c r="N150" s="69"/>
      <c r="O150" s="70">
        <f t="shared" si="146"/>
        <v>0</v>
      </c>
      <c r="P150" s="69"/>
      <c r="Q150" s="70">
        <f t="shared" si="147"/>
        <v>0</v>
      </c>
      <c r="R150" s="71">
        <f t="shared" si="148"/>
        <v>0</v>
      </c>
      <c r="S150" s="70">
        <f t="shared" si="149"/>
        <v>0</v>
      </c>
      <c r="T150" s="72" t="str">
        <f t="shared" si="150"/>
        <v/>
      </c>
      <c r="U150" s="73">
        <f t="shared" si="151"/>
        <v>0</v>
      </c>
      <c r="V150" s="73">
        <f t="shared" si="152"/>
        <v>0</v>
      </c>
      <c r="W150" s="73">
        <f t="shared" si="153"/>
        <v>0</v>
      </c>
      <c r="X150" s="73">
        <f t="shared" si="154"/>
        <v>0</v>
      </c>
      <c r="Y150" s="73">
        <f t="shared" si="155"/>
        <v>0</v>
      </c>
      <c r="Z150" s="73" t="str">
        <f t="shared" si="156"/>
        <v/>
      </c>
      <c r="AA150" s="74"/>
      <c r="AB150" s="177"/>
      <c r="AC150" s="177"/>
      <c r="AD150" s="177"/>
      <c r="AE150" s="177"/>
      <c r="AF150" s="177"/>
      <c r="AG150" s="177"/>
      <c r="AH150" s="177"/>
      <c r="AI150" s="177"/>
      <c r="AJ150" s="177"/>
      <c r="AK150" s="177"/>
      <c r="AL150" s="177"/>
      <c r="AM150" s="177"/>
      <c r="AN150" s="177"/>
      <c r="AO150" s="177"/>
      <c r="AP150" s="177"/>
      <c r="AQ150" s="177"/>
      <c r="AR150" s="177"/>
      <c r="AS150" s="177"/>
      <c r="AT150" s="177"/>
      <c r="AU150" s="71" t="str">
        <f t="shared" si="157"/>
        <v/>
      </c>
      <c r="AV150" s="76">
        <f t="shared" si="158"/>
        <v>0</v>
      </c>
      <c r="AW150" s="76">
        <f t="shared" si="159"/>
        <v>0</v>
      </c>
      <c r="AX150" s="76">
        <f t="shared" si="160"/>
        <v>0</v>
      </c>
      <c r="AY150" s="76">
        <f t="shared" si="161"/>
        <v>0</v>
      </c>
      <c r="AZ150" s="76">
        <f t="shared" si="162"/>
        <v>0</v>
      </c>
      <c r="BA150" s="71">
        <f t="shared" si="163"/>
        <v>0</v>
      </c>
      <c r="BB150" s="71">
        <f t="shared" si="164"/>
        <v>0</v>
      </c>
      <c r="BC150" s="77">
        <f t="shared" si="165"/>
        <v>0</v>
      </c>
      <c r="BD150" s="77">
        <f t="shared" si="166"/>
        <v>0</v>
      </c>
      <c r="BE150" s="77">
        <f t="shared" si="167"/>
        <v>0</v>
      </c>
      <c r="BF150" s="77">
        <f t="shared" si="168"/>
        <v>0</v>
      </c>
      <c r="BG150" s="77">
        <f t="shared" si="169"/>
        <v>0</v>
      </c>
      <c r="BH150" s="77">
        <f t="shared" si="170"/>
        <v>0</v>
      </c>
      <c r="BI150" s="77">
        <f t="shared" si="171"/>
        <v>0</v>
      </c>
      <c r="BJ150" s="77">
        <f t="shared" si="172"/>
        <v>0</v>
      </c>
      <c r="BK150" s="77">
        <f t="shared" si="173"/>
        <v>0</v>
      </c>
      <c r="BL150" s="77">
        <f t="shared" si="174"/>
        <v>0</v>
      </c>
      <c r="BM150" s="77">
        <f t="shared" si="175"/>
        <v>0</v>
      </c>
      <c r="BN150" s="77">
        <f t="shared" si="176"/>
        <v>0</v>
      </c>
      <c r="BO150" s="77">
        <f t="shared" si="177"/>
        <v>0</v>
      </c>
      <c r="BP150" s="77">
        <f t="shared" si="178"/>
        <v>0</v>
      </c>
      <c r="BQ150" s="77">
        <f t="shared" si="179"/>
        <v>0</v>
      </c>
      <c r="BR150" s="77">
        <f t="shared" si="180"/>
        <v>0</v>
      </c>
      <c r="BS150" s="77">
        <f t="shared" si="181"/>
        <v>0</v>
      </c>
      <c r="BT150" s="77">
        <f t="shared" si="182"/>
        <v>0</v>
      </c>
      <c r="BU150" s="77">
        <f t="shared" si="183"/>
        <v>0</v>
      </c>
      <c r="BV150" s="77">
        <f t="shared" si="184"/>
        <v>0</v>
      </c>
      <c r="BW150" s="177"/>
      <c r="BX150" s="12" t="str">
        <f t="shared" si="185"/>
        <v/>
      </c>
      <c r="BY150" s="95">
        <f t="shared" si="186"/>
        <v>0</v>
      </c>
      <c r="BZ150" s="177">
        <f t="shared" si="187"/>
        <v>0</v>
      </c>
      <c r="CA150" s="177">
        <f t="shared" si="188"/>
        <v>0</v>
      </c>
      <c r="CB150" s="177">
        <f t="shared" si="189"/>
        <v>0</v>
      </c>
      <c r="CC150" s="177">
        <f t="shared" si="190"/>
        <v>0</v>
      </c>
      <c r="CD150" s="177">
        <f t="shared" si="191"/>
        <v>0</v>
      </c>
      <c r="CE150" s="177">
        <f t="shared" si="192"/>
        <v>0</v>
      </c>
      <c r="CF150" s="177">
        <f t="shared" si="193"/>
        <v>0</v>
      </c>
      <c r="CG150" s="9"/>
    </row>
    <row r="151" spans="1:85">
      <c r="A151" s="205" t="s">
        <v>493</v>
      </c>
      <c r="B151" s="186" t="s">
        <v>494</v>
      </c>
      <c r="C151" s="187" t="s">
        <v>495</v>
      </c>
      <c r="D151" s="177" t="s">
        <v>61</v>
      </c>
      <c r="E151" s="220">
        <v>14</v>
      </c>
      <c r="F151" s="221">
        <v>18.329999999999998</v>
      </c>
      <c r="G151" s="68">
        <f t="shared" si="142"/>
        <v>256.62</v>
      </c>
      <c r="H151" s="69"/>
      <c r="I151" s="70">
        <f t="shared" si="143"/>
        <v>0</v>
      </c>
      <c r="J151" s="69"/>
      <c r="K151" s="70">
        <f t="shared" si="144"/>
        <v>0</v>
      </c>
      <c r="L151" s="69"/>
      <c r="M151" s="70">
        <f t="shared" si="145"/>
        <v>0</v>
      </c>
      <c r="N151" s="69"/>
      <c r="O151" s="70">
        <f t="shared" si="146"/>
        <v>0</v>
      </c>
      <c r="P151" s="69"/>
      <c r="Q151" s="70">
        <f t="shared" si="147"/>
        <v>0</v>
      </c>
      <c r="R151" s="71">
        <f t="shared" si="148"/>
        <v>14</v>
      </c>
      <c r="S151" s="70">
        <f t="shared" si="149"/>
        <v>256.62</v>
      </c>
      <c r="T151" s="72">
        <f t="shared" si="150"/>
        <v>0</v>
      </c>
      <c r="U151" s="73">
        <f t="shared" si="151"/>
        <v>0</v>
      </c>
      <c r="V151" s="73">
        <f t="shared" si="152"/>
        <v>0</v>
      </c>
      <c r="W151" s="73">
        <f t="shared" si="153"/>
        <v>0</v>
      </c>
      <c r="X151" s="73">
        <f t="shared" si="154"/>
        <v>0</v>
      </c>
      <c r="Y151" s="73">
        <f t="shared" si="155"/>
        <v>0</v>
      </c>
      <c r="Z151" s="73">
        <f t="shared" si="156"/>
        <v>0</v>
      </c>
      <c r="AA151" s="74"/>
      <c r="AB151" s="177"/>
      <c r="AC151" s="177"/>
      <c r="AD151" s="177"/>
      <c r="AE151" s="177"/>
      <c r="AF151" s="177"/>
      <c r="AG151" s="177"/>
      <c r="AH151" s="177"/>
      <c r="AI151" s="177"/>
      <c r="AJ151" s="177"/>
      <c r="AK151" s="177"/>
      <c r="AL151" s="177"/>
      <c r="AM151" s="177"/>
      <c r="AN151" s="177"/>
      <c r="AO151" s="177"/>
      <c r="AP151" s="177"/>
      <c r="AQ151" s="177"/>
      <c r="AR151" s="177"/>
      <c r="AS151" s="177"/>
      <c r="AT151" s="177"/>
      <c r="AU151" s="71">
        <f t="shared" si="157"/>
        <v>14</v>
      </c>
      <c r="AV151" s="76">
        <f t="shared" si="158"/>
        <v>0</v>
      </c>
      <c r="AW151" s="76">
        <f t="shared" si="159"/>
        <v>0</v>
      </c>
      <c r="AX151" s="76">
        <f t="shared" si="160"/>
        <v>0</v>
      </c>
      <c r="AY151" s="76">
        <f t="shared" si="161"/>
        <v>0</v>
      </c>
      <c r="AZ151" s="76">
        <f t="shared" si="162"/>
        <v>0</v>
      </c>
      <c r="BA151" s="71">
        <f t="shared" si="163"/>
        <v>14</v>
      </c>
      <c r="BB151" s="71">
        <f t="shared" si="164"/>
        <v>0</v>
      </c>
      <c r="BC151" s="77">
        <f t="shared" si="165"/>
        <v>0</v>
      </c>
      <c r="BD151" s="77">
        <f t="shared" si="166"/>
        <v>0</v>
      </c>
      <c r="BE151" s="77">
        <f t="shared" si="167"/>
        <v>0</v>
      </c>
      <c r="BF151" s="77">
        <f t="shared" si="168"/>
        <v>0</v>
      </c>
      <c r="BG151" s="77">
        <f t="shared" si="169"/>
        <v>0</v>
      </c>
      <c r="BH151" s="77">
        <f t="shared" si="170"/>
        <v>0</v>
      </c>
      <c r="BI151" s="77">
        <f t="shared" si="171"/>
        <v>0</v>
      </c>
      <c r="BJ151" s="77">
        <f t="shared" si="172"/>
        <v>0</v>
      </c>
      <c r="BK151" s="77">
        <f t="shared" si="173"/>
        <v>0</v>
      </c>
      <c r="BL151" s="77">
        <f t="shared" si="174"/>
        <v>0</v>
      </c>
      <c r="BM151" s="77">
        <f t="shared" si="175"/>
        <v>0</v>
      </c>
      <c r="BN151" s="77">
        <f t="shared" si="176"/>
        <v>0</v>
      </c>
      <c r="BO151" s="77">
        <f t="shared" si="177"/>
        <v>0</v>
      </c>
      <c r="BP151" s="77">
        <f t="shared" si="178"/>
        <v>0</v>
      </c>
      <c r="BQ151" s="77">
        <f t="shared" si="179"/>
        <v>0</v>
      </c>
      <c r="BR151" s="77">
        <f t="shared" si="180"/>
        <v>0</v>
      </c>
      <c r="BS151" s="77">
        <f t="shared" si="181"/>
        <v>0</v>
      </c>
      <c r="BT151" s="77">
        <f t="shared" si="182"/>
        <v>0</v>
      </c>
      <c r="BU151" s="77">
        <f t="shared" si="183"/>
        <v>0</v>
      </c>
      <c r="BV151" s="77">
        <f t="shared" si="184"/>
        <v>0</v>
      </c>
      <c r="BW151" s="177"/>
      <c r="BX151" s="12" t="str">
        <f t="shared" si="185"/>
        <v/>
      </c>
      <c r="BY151" s="95">
        <f t="shared" si="186"/>
        <v>0</v>
      </c>
      <c r="BZ151" s="177">
        <f t="shared" si="187"/>
        <v>0</v>
      </c>
      <c r="CA151" s="177">
        <f t="shared" si="188"/>
        <v>0</v>
      </c>
      <c r="CB151" s="177">
        <f t="shared" si="189"/>
        <v>0</v>
      </c>
      <c r="CC151" s="177">
        <f t="shared" si="190"/>
        <v>0</v>
      </c>
      <c r="CD151" s="177">
        <f t="shared" si="191"/>
        <v>0</v>
      </c>
      <c r="CE151" s="177">
        <f t="shared" si="192"/>
        <v>0</v>
      </c>
      <c r="CF151" s="177">
        <f t="shared" si="193"/>
        <v>0</v>
      </c>
      <c r="CG151" s="9"/>
    </row>
    <row r="152" spans="1:85">
      <c r="A152" s="205"/>
      <c r="B152" s="186" t="s">
        <v>496</v>
      </c>
      <c r="C152" s="198" t="s">
        <v>497</v>
      </c>
      <c r="D152" s="217"/>
      <c r="E152" s="220"/>
      <c r="F152" s="221"/>
      <c r="G152" s="68">
        <f t="shared" si="142"/>
        <v>0</v>
      </c>
      <c r="H152" s="69"/>
      <c r="I152" s="70">
        <f t="shared" si="143"/>
        <v>0</v>
      </c>
      <c r="J152" s="69"/>
      <c r="K152" s="70">
        <f t="shared" si="144"/>
        <v>0</v>
      </c>
      <c r="L152" s="69"/>
      <c r="M152" s="70">
        <f t="shared" si="145"/>
        <v>0</v>
      </c>
      <c r="N152" s="69"/>
      <c r="O152" s="70">
        <f t="shared" si="146"/>
        <v>0</v>
      </c>
      <c r="P152" s="69"/>
      <c r="Q152" s="70">
        <f t="shared" si="147"/>
        <v>0</v>
      </c>
      <c r="R152" s="71">
        <f t="shared" si="148"/>
        <v>0</v>
      </c>
      <c r="S152" s="70">
        <f t="shared" si="149"/>
        <v>0</v>
      </c>
      <c r="T152" s="72" t="str">
        <f t="shared" si="150"/>
        <v/>
      </c>
      <c r="U152" s="73">
        <f t="shared" si="151"/>
        <v>0</v>
      </c>
      <c r="V152" s="73">
        <f t="shared" si="152"/>
        <v>0</v>
      </c>
      <c r="W152" s="73">
        <f t="shared" si="153"/>
        <v>0</v>
      </c>
      <c r="X152" s="73">
        <f t="shared" si="154"/>
        <v>0</v>
      </c>
      <c r="Y152" s="73">
        <f t="shared" si="155"/>
        <v>0</v>
      </c>
      <c r="Z152" s="73" t="str">
        <f t="shared" si="156"/>
        <v/>
      </c>
      <c r="AA152" s="74"/>
      <c r="AB152" s="177"/>
      <c r="AC152" s="177"/>
      <c r="AD152" s="177"/>
      <c r="AE152" s="177"/>
      <c r="AF152" s="177"/>
      <c r="AG152" s="177"/>
      <c r="AH152" s="177"/>
      <c r="AI152" s="177"/>
      <c r="AJ152" s="177"/>
      <c r="AK152" s="177"/>
      <c r="AL152" s="177"/>
      <c r="AM152" s="177"/>
      <c r="AN152" s="177"/>
      <c r="AO152" s="177"/>
      <c r="AP152" s="177"/>
      <c r="AQ152" s="177"/>
      <c r="AR152" s="177"/>
      <c r="AS152" s="177"/>
      <c r="AT152" s="177"/>
      <c r="AU152" s="71" t="str">
        <f t="shared" si="157"/>
        <v/>
      </c>
      <c r="AV152" s="76">
        <f t="shared" si="158"/>
        <v>0</v>
      </c>
      <c r="AW152" s="76">
        <f t="shared" si="159"/>
        <v>0</v>
      </c>
      <c r="AX152" s="76">
        <f t="shared" si="160"/>
        <v>0</v>
      </c>
      <c r="AY152" s="76">
        <f t="shared" si="161"/>
        <v>0</v>
      </c>
      <c r="AZ152" s="76">
        <f t="shared" si="162"/>
        <v>0</v>
      </c>
      <c r="BA152" s="71">
        <f t="shared" si="163"/>
        <v>0</v>
      </c>
      <c r="BB152" s="71">
        <f t="shared" si="164"/>
        <v>0</v>
      </c>
      <c r="BC152" s="77">
        <f t="shared" si="165"/>
        <v>0</v>
      </c>
      <c r="BD152" s="77">
        <f t="shared" si="166"/>
        <v>0</v>
      </c>
      <c r="BE152" s="77">
        <f t="shared" si="167"/>
        <v>0</v>
      </c>
      <c r="BF152" s="77">
        <f t="shared" si="168"/>
        <v>0</v>
      </c>
      <c r="BG152" s="77">
        <f t="shared" si="169"/>
        <v>0</v>
      </c>
      <c r="BH152" s="77">
        <f t="shared" si="170"/>
        <v>0</v>
      </c>
      <c r="BI152" s="77">
        <f t="shared" si="171"/>
        <v>0</v>
      </c>
      <c r="BJ152" s="77">
        <f t="shared" si="172"/>
        <v>0</v>
      </c>
      <c r="BK152" s="77">
        <f t="shared" si="173"/>
        <v>0</v>
      </c>
      <c r="BL152" s="77">
        <f t="shared" si="174"/>
        <v>0</v>
      </c>
      <c r="BM152" s="77">
        <f t="shared" si="175"/>
        <v>0</v>
      </c>
      <c r="BN152" s="77">
        <f t="shared" si="176"/>
        <v>0</v>
      </c>
      <c r="BO152" s="77">
        <f t="shared" si="177"/>
        <v>0</v>
      </c>
      <c r="BP152" s="77">
        <f t="shared" si="178"/>
        <v>0</v>
      </c>
      <c r="BQ152" s="77">
        <f t="shared" si="179"/>
        <v>0</v>
      </c>
      <c r="BR152" s="77">
        <f t="shared" si="180"/>
        <v>0</v>
      </c>
      <c r="BS152" s="77">
        <f t="shared" si="181"/>
        <v>0</v>
      </c>
      <c r="BT152" s="77">
        <f t="shared" si="182"/>
        <v>0</v>
      </c>
      <c r="BU152" s="77">
        <f t="shared" si="183"/>
        <v>0</v>
      </c>
      <c r="BV152" s="77">
        <f t="shared" si="184"/>
        <v>0</v>
      </c>
      <c r="BW152" s="177"/>
      <c r="BX152" s="12" t="str">
        <f t="shared" si="185"/>
        <v/>
      </c>
      <c r="BY152" s="95">
        <f t="shared" si="186"/>
        <v>0</v>
      </c>
      <c r="BZ152" s="177">
        <f t="shared" si="187"/>
        <v>0</v>
      </c>
      <c r="CA152" s="177">
        <f t="shared" si="188"/>
        <v>0</v>
      </c>
      <c r="CB152" s="177">
        <f t="shared" si="189"/>
        <v>0</v>
      </c>
      <c r="CC152" s="177">
        <f t="shared" si="190"/>
        <v>0</v>
      </c>
      <c r="CD152" s="177">
        <f t="shared" si="191"/>
        <v>0</v>
      </c>
      <c r="CE152" s="177">
        <f t="shared" si="192"/>
        <v>0</v>
      </c>
      <c r="CF152" s="177">
        <f t="shared" si="193"/>
        <v>0</v>
      </c>
      <c r="CG152" s="9"/>
    </row>
    <row r="153" spans="1:85" ht="28.5">
      <c r="A153" s="205" t="s">
        <v>498</v>
      </c>
      <c r="B153" s="186" t="s">
        <v>499</v>
      </c>
      <c r="C153" s="187" t="s">
        <v>500</v>
      </c>
      <c r="D153" s="177" t="s">
        <v>61</v>
      </c>
      <c r="E153" s="220">
        <v>45</v>
      </c>
      <c r="F153" s="221">
        <v>6.07</v>
      </c>
      <c r="G153" s="68">
        <f t="shared" si="142"/>
        <v>273.15000000000003</v>
      </c>
      <c r="H153" s="69"/>
      <c r="I153" s="70">
        <f t="shared" si="143"/>
        <v>0</v>
      </c>
      <c r="J153" s="69"/>
      <c r="K153" s="70">
        <f t="shared" si="144"/>
        <v>0</v>
      </c>
      <c r="L153" s="69"/>
      <c r="M153" s="70">
        <f t="shared" si="145"/>
        <v>0</v>
      </c>
      <c r="N153" s="69"/>
      <c r="O153" s="70">
        <f t="shared" si="146"/>
        <v>0</v>
      </c>
      <c r="P153" s="69"/>
      <c r="Q153" s="70">
        <f t="shared" si="147"/>
        <v>0</v>
      </c>
      <c r="R153" s="71">
        <f t="shared" si="148"/>
        <v>45</v>
      </c>
      <c r="S153" s="70">
        <f t="shared" si="149"/>
        <v>273.15000000000003</v>
      </c>
      <c r="T153" s="72">
        <f t="shared" si="150"/>
        <v>0</v>
      </c>
      <c r="U153" s="73">
        <f t="shared" si="151"/>
        <v>0</v>
      </c>
      <c r="V153" s="73">
        <f t="shared" si="152"/>
        <v>0</v>
      </c>
      <c r="W153" s="73">
        <f t="shared" si="153"/>
        <v>0</v>
      </c>
      <c r="X153" s="73">
        <f t="shared" si="154"/>
        <v>0</v>
      </c>
      <c r="Y153" s="73">
        <f t="shared" si="155"/>
        <v>0</v>
      </c>
      <c r="Z153" s="73">
        <f t="shared" si="156"/>
        <v>0</v>
      </c>
      <c r="AA153" s="74"/>
      <c r="AB153" s="177"/>
      <c r="AC153" s="177"/>
      <c r="AD153" s="177"/>
      <c r="AE153" s="177"/>
      <c r="AF153" s="177"/>
      <c r="AG153" s="177"/>
      <c r="AH153" s="177"/>
      <c r="AI153" s="177"/>
      <c r="AJ153" s="177"/>
      <c r="AK153" s="177"/>
      <c r="AL153" s="177"/>
      <c r="AM153" s="177"/>
      <c r="AN153" s="177"/>
      <c r="AO153" s="177"/>
      <c r="AP153" s="177"/>
      <c r="AQ153" s="177"/>
      <c r="AR153" s="177"/>
      <c r="AS153" s="177"/>
      <c r="AT153" s="177"/>
      <c r="AU153" s="71">
        <f t="shared" si="157"/>
        <v>45</v>
      </c>
      <c r="AV153" s="76">
        <f t="shared" si="158"/>
        <v>0</v>
      </c>
      <c r="AW153" s="76">
        <f t="shared" si="159"/>
        <v>0</v>
      </c>
      <c r="AX153" s="76">
        <f t="shared" si="160"/>
        <v>0</v>
      </c>
      <c r="AY153" s="76">
        <f t="shared" si="161"/>
        <v>0</v>
      </c>
      <c r="AZ153" s="76">
        <f t="shared" si="162"/>
        <v>0</v>
      </c>
      <c r="BA153" s="71">
        <f t="shared" si="163"/>
        <v>45</v>
      </c>
      <c r="BB153" s="71">
        <f t="shared" si="164"/>
        <v>0</v>
      </c>
      <c r="BC153" s="77">
        <f t="shared" si="165"/>
        <v>0</v>
      </c>
      <c r="BD153" s="77">
        <f t="shared" si="166"/>
        <v>0</v>
      </c>
      <c r="BE153" s="77">
        <f t="shared" si="167"/>
        <v>0</v>
      </c>
      <c r="BF153" s="77">
        <f t="shared" si="168"/>
        <v>0</v>
      </c>
      <c r="BG153" s="77">
        <f t="shared" si="169"/>
        <v>0</v>
      </c>
      <c r="BH153" s="77">
        <f t="shared" si="170"/>
        <v>0</v>
      </c>
      <c r="BI153" s="77">
        <f t="shared" si="171"/>
        <v>0</v>
      </c>
      <c r="BJ153" s="77">
        <f t="shared" si="172"/>
        <v>0</v>
      </c>
      <c r="BK153" s="77">
        <f t="shared" si="173"/>
        <v>0</v>
      </c>
      <c r="BL153" s="77">
        <f t="shared" si="174"/>
        <v>0</v>
      </c>
      <c r="BM153" s="77">
        <f t="shared" si="175"/>
        <v>0</v>
      </c>
      <c r="BN153" s="77">
        <f t="shared" si="176"/>
        <v>0</v>
      </c>
      <c r="BO153" s="77">
        <f t="shared" si="177"/>
        <v>0</v>
      </c>
      <c r="BP153" s="77">
        <f t="shared" si="178"/>
        <v>0</v>
      </c>
      <c r="BQ153" s="77">
        <f t="shared" si="179"/>
        <v>0</v>
      </c>
      <c r="BR153" s="77">
        <f t="shared" si="180"/>
        <v>0</v>
      </c>
      <c r="BS153" s="77">
        <f t="shared" si="181"/>
        <v>0</v>
      </c>
      <c r="BT153" s="77">
        <f t="shared" si="182"/>
        <v>0</v>
      </c>
      <c r="BU153" s="77">
        <f t="shared" si="183"/>
        <v>0</v>
      </c>
      <c r="BV153" s="77">
        <f t="shared" si="184"/>
        <v>0</v>
      </c>
      <c r="BW153" s="177"/>
      <c r="BX153" s="12" t="str">
        <f t="shared" si="185"/>
        <v/>
      </c>
      <c r="BY153" s="95">
        <f t="shared" si="186"/>
        <v>0</v>
      </c>
      <c r="BZ153" s="177">
        <f t="shared" si="187"/>
        <v>0</v>
      </c>
      <c r="CA153" s="177">
        <f t="shared" si="188"/>
        <v>0</v>
      </c>
      <c r="CB153" s="177">
        <f t="shared" si="189"/>
        <v>0</v>
      </c>
      <c r="CC153" s="177">
        <f t="shared" si="190"/>
        <v>0</v>
      </c>
      <c r="CD153" s="177">
        <f t="shared" si="191"/>
        <v>0</v>
      </c>
      <c r="CE153" s="177">
        <f t="shared" si="192"/>
        <v>0</v>
      </c>
      <c r="CF153" s="177">
        <f t="shared" si="193"/>
        <v>0</v>
      </c>
      <c r="CG153" s="9"/>
    </row>
    <row r="154" spans="1:85">
      <c r="A154" s="205" t="s">
        <v>501</v>
      </c>
      <c r="B154" s="186" t="s">
        <v>502</v>
      </c>
      <c r="C154" s="187" t="s">
        <v>503</v>
      </c>
      <c r="D154" s="177" t="s">
        <v>504</v>
      </c>
      <c r="E154" s="220">
        <v>45</v>
      </c>
      <c r="F154" s="221">
        <v>20</v>
      </c>
      <c r="G154" s="68">
        <f t="shared" si="142"/>
        <v>900</v>
      </c>
      <c r="H154" s="69"/>
      <c r="I154" s="70">
        <f t="shared" si="143"/>
        <v>0</v>
      </c>
      <c r="J154" s="69"/>
      <c r="K154" s="70">
        <f t="shared" si="144"/>
        <v>0</v>
      </c>
      <c r="L154" s="69"/>
      <c r="M154" s="70">
        <f t="shared" si="145"/>
        <v>0</v>
      </c>
      <c r="N154" s="69"/>
      <c r="O154" s="70">
        <f t="shared" si="146"/>
        <v>0</v>
      </c>
      <c r="P154" s="69"/>
      <c r="Q154" s="70">
        <f t="shared" si="147"/>
        <v>0</v>
      </c>
      <c r="R154" s="71">
        <f t="shared" si="148"/>
        <v>45</v>
      </c>
      <c r="S154" s="70">
        <f t="shared" si="149"/>
        <v>900</v>
      </c>
      <c r="T154" s="72">
        <f t="shared" si="150"/>
        <v>0</v>
      </c>
      <c r="U154" s="73">
        <f t="shared" si="151"/>
        <v>0</v>
      </c>
      <c r="V154" s="73">
        <f t="shared" si="152"/>
        <v>0</v>
      </c>
      <c r="W154" s="73">
        <f t="shared" si="153"/>
        <v>0</v>
      </c>
      <c r="X154" s="73">
        <f t="shared" si="154"/>
        <v>0</v>
      </c>
      <c r="Y154" s="73">
        <f t="shared" si="155"/>
        <v>0</v>
      </c>
      <c r="Z154" s="73">
        <f t="shared" si="156"/>
        <v>0</v>
      </c>
      <c r="AA154" s="74"/>
      <c r="AB154" s="177"/>
      <c r="AC154" s="177"/>
      <c r="AD154" s="177"/>
      <c r="AE154" s="177"/>
      <c r="AF154" s="177"/>
      <c r="AG154" s="177"/>
      <c r="AH154" s="177"/>
      <c r="AI154" s="177"/>
      <c r="AJ154" s="177"/>
      <c r="AK154" s="177"/>
      <c r="AL154" s="177"/>
      <c r="AM154" s="177"/>
      <c r="AN154" s="177"/>
      <c r="AO154" s="177"/>
      <c r="AP154" s="177"/>
      <c r="AQ154" s="177"/>
      <c r="AR154" s="177"/>
      <c r="AS154" s="177"/>
      <c r="AT154" s="177"/>
      <c r="AU154" s="71">
        <f t="shared" si="157"/>
        <v>45</v>
      </c>
      <c r="AV154" s="76">
        <f t="shared" si="158"/>
        <v>0</v>
      </c>
      <c r="AW154" s="76">
        <f t="shared" si="159"/>
        <v>0</v>
      </c>
      <c r="AX154" s="76">
        <f t="shared" si="160"/>
        <v>0</v>
      </c>
      <c r="AY154" s="76">
        <f t="shared" si="161"/>
        <v>0</v>
      </c>
      <c r="AZ154" s="76">
        <f t="shared" si="162"/>
        <v>0</v>
      </c>
      <c r="BA154" s="71">
        <f t="shared" si="163"/>
        <v>45</v>
      </c>
      <c r="BB154" s="71">
        <f t="shared" si="164"/>
        <v>0</v>
      </c>
      <c r="BC154" s="77">
        <f t="shared" si="165"/>
        <v>0</v>
      </c>
      <c r="BD154" s="77">
        <f t="shared" si="166"/>
        <v>0</v>
      </c>
      <c r="BE154" s="77">
        <f t="shared" si="167"/>
        <v>0</v>
      </c>
      <c r="BF154" s="77">
        <f t="shared" si="168"/>
        <v>0</v>
      </c>
      <c r="BG154" s="77">
        <f t="shared" si="169"/>
        <v>0</v>
      </c>
      <c r="BH154" s="77">
        <f t="shared" si="170"/>
        <v>0</v>
      </c>
      <c r="BI154" s="77">
        <f t="shared" si="171"/>
        <v>0</v>
      </c>
      <c r="BJ154" s="77">
        <f t="shared" si="172"/>
        <v>0</v>
      </c>
      <c r="BK154" s="77">
        <f t="shared" si="173"/>
        <v>0</v>
      </c>
      <c r="BL154" s="77">
        <f t="shared" si="174"/>
        <v>0</v>
      </c>
      <c r="BM154" s="77">
        <f t="shared" si="175"/>
        <v>0</v>
      </c>
      <c r="BN154" s="77">
        <f t="shared" si="176"/>
        <v>0</v>
      </c>
      <c r="BO154" s="77">
        <f t="shared" si="177"/>
        <v>0</v>
      </c>
      <c r="BP154" s="77">
        <f t="shared" si="178"/>
        <v>0</v>
      </c>
      <c r="BQ154" s="77">
        <f t="shared" si="179"/>
        <v>0</v>
      </c>
      <c r="BR154" s="77">
        <f t="shared" si="180"/>
        <v>0</v>
      </c>
      <c r="BS154" s="77">
        <f t="shared" si="181"/>
        <v>0</v>
      </c>
      <c r="BT154" s="77">
        <f t="shared" si="182"/>
        <v>0</v>
      </c>
      <c r="BU154" s="77">
        <f t="shared" si="183"/>
        <v>0</v>
      </c>
      <c r="BV154" s="77">
        <f t="shared" si="184"/>
        <v>0</v>
      </c>
      <c r="BW154" s="177"/>
      <c r="BX154" s="12" t="str">
        <f t="shared" si="185"/>
        <v/>
      </c>
      <c r="BY154" s="95">
        <f t="shared" si="186"/>
        <v>0</v>
      </c>
      <c r="BZ154" s="177">
        <f t="shared" si="187"/>
        <v>0</v>
      </c>
      <c r="CA154" s="177">
        <f t="shared" si="188"/>
        <v>0</v>
      </c>
      <c r="CB154" s="177">
        <f t="shared" si="189"/>
        <v>0</v>
      </c>
      <c r="CC154" s="177">
        <f t="shared" si="190"/>
        <v>0</v>
      </c>
      <c r="CD154" s="177">
        <f t="shared" si="191"/>
        <v>0</v>
      </c>
      <c r="CE154" s="177">
        <f t="shared" si="192"/>
        <v>0</v>
      </c>
      <c r="CF154" s="177">
        <f t="shared" si="193"/>
        <v>0</v>
      </c>
      <c r="CG154" s="9"/>
    </row>
    <row r="155" spans="1:85">
      <c r="A155" s="205"/>
      <c r="B155" s="186" t="s">
        <v>505</v>
      </c>
      <c r="C155" s="198" t="s">
        <v>506</v>
      </c>
      <c r="D155" s="217"/>
      <c r="E155" s="220"/>
      <c r="F155" s="221"/>
      <c r="G155" s="68">
        <f t="shared" si="142"/>
        <v>0</v>
      </c>
      <c r="H155" s="69"/>
      <c r="I155" s="70">
        <f t="shared" si="143"/>
        <v>0</v>
      </c>
      <c r="J155" s="69"/>
      <c r="K155" s="70">
        <f t="shared" si="144"/>
        <v>0</v>
      </c>
      <c r="L155" s="69"/>
      <c r="M155" s="70">
        <f t="shared" si="145"/>
        <v>0</v>
      </c>
      <c r="N155" s="69"/>
      <c r="O155" s="70">
        <f t="shared" si="146"/>
        <v>0</v>
      </c>
      <c r="P155" s="69"/>
      <c r="Q155" s="70">
        <f t="shared" si="147"/>
        <v>0</v>
      </c>
      <c r="R155" s="71">
        <f t="shared" si="148"/>
        <v>0</v>
      </c>
      <c r="S155" s="70">
        <f t="shared" si="149"/>
        <v>0</v>
      </c>
      <c r="T155" s="72" t="str">
        <f t="shared" si="150"/>
        <v/>
      </c>
      <c r="U155" s="73">
        <f t="shared" si="151"/>
        <v>0</v>
      </c>
      <c r="V155" s="73">
        <f t="shared" si="152"/>
        <v>0</v>
      </c>
      <c r="W155" s="73">
        <f t="shared" si="153"/>
        <v>0</v>
      </c>
      <c r="X155" s="73">
        <f t="shared" si="154"/>
        <v>0</v>
      </c>
      <c r="Y155" s="73">
        <f t="shared" si="155"/>
        <v>0</v>
      </c>
      <c r="Z155" s="73" t="str">
        <f t="shared" si="156"/>
        <v/>
      </c>
      <c r="AA155" s="74"/>
      <c r="AB155" s="177"/>
      <c r="AC155" s="177"/>
      <c r="AD155" s="177"/>
      <c r="AE155" s="177"/>
      <c r="AF155" s="177"/>
      <c r="AG155" s="177"/>
      <c r="AH155" s="177"/>
      <c r="AI155" s="177"/>
      <c r="AJ155" s="177"/>
      <c r="AK155" s="177"/>
      <c r="AL155" s="177"/>
      <c r="AM155" s="177"/>
      <c r="AN155" s="177"/>
      <c r="AO155" s="177"/>
      <c r="AP155" s="177"/>
      <c r="AQ155" s="177"/>
      <c r="AR155" s="177"/>
      <c r="AS155" s="177"/>
      <c r="AT155" s="177"/>
      <c r="AU155" s="71" t="str">
        <f t="shared" si="157"/>
        <v/>
      </c>
      <c r="AV155" s="76">
        <f t="shared" si="158"/>
        <v>0</v>
      </c>
      <c r="AW155" s="76">
        <f t="shared" si="159"/>
        <v>0</v>
      </c>
      <c r="AX155" s="76">
        <f t="shared" si="160"/>
        <v>0</v>
      </c>
      <c r="AY155" s="76">
        <f t="shared" si="161"/>
        <v>0</v>
      </c>
      <c r="AZ155" s="76">
        <f t="shared" si="162"/>
        <v>0</v>
      </c>
      <c r="BA155" s="71">
        <f t="shared" si="163"/>
        <v>0</v>
      </c>
      <c r="BB155" s="71">
        <f t="shared" si="164"/>
        <v>0</v>
      </c>
      <c r="BC155" s="77">
        <f t="shared" si="165"/>
        <v>0</v>
      </c>
      <c r="BD155" s="77">
        <f t="shared" si="166"/>
        <v>0</v>
      </c>
      <c r="BE155" s="77">
        <f t="shared" si="167"/>
        <v>0</v>
      </c>
      <c r="BF155" s="77">
        <f t="shared" si="168"/>
        <v>0</v>
      </c>
      <c r="BG155" s="77">
        <f t="shared" si="169"/>
        <v>0</v>
      </c>
      <c r="BH155" s="77">
        <f t="shared" si="170"/>
        <v>0</v>
      </c>
      <c r="BI155" s="77">
        <f t="shared" si="171"/>
        <v>0</v>
      </c>
      <c r="BJ155" s="77">
        <f t="shared" si="172"/>
        <v>0</v>
      </c>
      <c r="BK155" s="77">
        <f t="shared" si="173"/>
        <v>0</v>
      </c>
      <c r="BL155" s="77">
        <f t="shared" si="174"/>
        <v>0</v>
      </c>
      <c r="BM155" s="77">
        <f t="shared" si="175"/>
        <v>0</v>
      </c>
      <c r="BN155" s="77">
        <f t="shared" si="176"/>
        <v>0</v>
      </c>
      <c r="BO155" s="77">
        <f t="shared" si="177"/>
        <v>0</v>
      </c>
      <c r="BP155" s="77">
        <f t="shared" si="178"/>
        <v>0</v>
      </c>
      <c r="BQ155" s="77">
        <f t="shared" si="179"/>
        <v>0</v>
      </c>
      <c r="BR155" s="77">
        <f t="shared" si="180"/>
        <v>0</v>
      </c>
      <c r="BS155" s="77">
        <f t="shared" si="181"/>
        <v>0</v>
      </c>
      <c r="BT155" s="77">
        <f t="shared" si="182"/>
        <v>0</v>
      </c>
      <c r="BU155" s="77">
        <f t="shared" si="183"/>
        <v>0</v>
      </c>
      <c r="BV155" s="77">
        <f t="shared" si="184"/>
        <v>0</v>
      </c>
      <c r="BW155" s="177"/>
      <c r="BX155" s="12" t="str">
        <f t="shared" si="185"/>
        <v/>
      </c>
      <c r="BY155" s="95">
        <f t="shared" si="186"/>
        <v>0</v>
      </c>
      <c r="BZ155" s="177">
        <f t="shared" si="187"/>
        <v>0</v>
      </c>
      <c r="CA155" s="177">
        <f t="shared" si="188"/>
        <v>0</v>
      </c>
      <c r="CB155" s="177">
        <f t="shared" si="189"/>
        <v>0</v>
      </c>
      <c r="CC155" s="177">
        <f t="shared" si="190"/>
        <v>0</v>
      </c>
      <c r="CD155" s="177">
        <f t="shared" si="191"/>
        <v>0</v>
      </c>
      <c r="CE155" s="177">
        <f t="shared" si="192"/>
        <v>0</v>
      </c>
      <c r="CF155" s="177">
        <f t="shared" si="193"/>
        <v>0</v>
      </c>
      <c r="CG155" s="9"/>
    </row>
    <row r="156" spans="1:85" ht="28.5">
      <c r="A156" s="205" t="s">
        <v>507</v>
      </c>
      <c r="B156" s="186" t="s">
        <v>508</v>
      </c>
      <c r="C156" s="187" t="s">
        <v>509</v>
      </c>
      <c r="D156" s="177" t="s">
        <v>73</v>
      </c>
      <c r="E156" s="220">
        <f>38.5+8</f>
        <v>46.5</v>
      </c>
      <c r="F156" s="221">
        <v>56.33</v>
      </c>
      <c r="G156" s="68">
        <f t="shared" si="142"/>
        <v>2619.3449999999998</v>
      </c>
      <c r="H156" s="69"/>
      <c r="I156" s="70">
        <f t="shared" si="143"/>
        <v>0</v>
      </c>
      <c r="J156" s="69"/>
      <c r="K156" s="70">
        <f t="shared" si="144"/>
        <v>0</v>
      </c>
      <c r="L156" s="69"/>
      <c r="M156" s="70">
        <f t="shared" si="145"/>
        <v>0</v>
      </c>
      <c r="N156" s="69"/>
      <c r="O156" s="70">
        <f t="shared" si="146"/>
        <v>0</v>
      </c>
      <c r="P156" s="69"/>
      <c r="Q156" s="70">
        <f t="shared" si="147"/>
        <v>0</v>
      </c>
      <c r="R156" s="71">
        <f t="shared" si="148"/>
        <v>46.5</v>
      </c>
      <c r="S156" s="70">
        <f t="shared" si="149"/>
        <v>2619.3449999999998</v>
      </c>
      <c r="T156" s="72">
        <f t="shared" si="150"/>
        <v>0</v>
      </c>
      <c r="U156" s="73">
        <f t="shared" si="151"/>
        <v>0</v>
      </c>
      <c r="V156" s="73">
        <f t="shared" si="152"/>
        <v>0</v>
      </c>
      <c r="W156" s="73">
        <f t="shared" si="153"/>
        <v>0</v>
      </c>
      <c r="X156" s="73">
        <f t="shared" si="154"/>
        <v>0</v>
      </c>
      <c r="Y156" s="73">
        <f t="shared" si="155"/>
        <v>0</v>
      </c>
      <c r="Z156" s="73">
        <f t="shared" si="156"/>
        <v>0</v>
      </c>
      <c r="AA156" s="74"/>
      <c r="AB156" s="177"/>
      <c r="AC156" s="177"/>
      <c r="AD156" s="177"/>
      <c r="AE156" s="177"/>
      <c r="AF156" s="177"/>
      <c r="AG156" s="177"/>
      <c r="AH156" s="177"/>
      <c r="AI156" s="177"/>
      <c r="AJ156" s="177"/>
      <c r="AK156" s="177"/>
      <c r="AL156" s="177"/>
      <c r="AM156" s="177"/>
      <c r="AN156" s="177"/>
      <c r="AO156" s="177"/>
      <c r="AP156" s="177"/>
      <c r="AQ156" s="177"/>
      <c r="AR156" s="177"/>
      <c r="AS156" s="177"/>
      <c r="AT156" s="177"/>
      <c r="AU156" s="71">
        <f t="shared" si="157"/>
        <v>46.5</v>
      </c>
      <c r="AV156" s="76">
        <f t="shared" si="158"/>
        <v>0</v>
      </c>
      <c r="AW156" s="76">
        <f t="shared" si="159"/>
        <v>0</v>
      </c>
      <c r="AX156" s="76">
        <f t="shared" si="160"/>
        <v>0</v>
      </c>
      <c r="AY156" s="76">
        <f t="shared" si="161"/>
        <v>0</v>
      </c>
      <c r="AZ156" s="76">
        <f t="shared" si="162"/>
        <v>0</v>
      </c>
      <c r="BA156" s="71">
        <f t="shared" si="163"/>
        <v>46.5</v>
      </c>
      <c r="BB156" s="71">
        <f t="shared" si="164"/>
        <v>0</v>
      </c>
      <c r="BC156" s="77">
        <f t="shared" si="165"/>
        <v>0</v>
      </c>
      <c r="BD156" s="77">
        <f t="shared" si="166"/>
        <v>0</v>
      </c>
      <c r="BE156" s="77">
        <f t="shared" si="167"/>
        <v>0</v>
      </c>
      <c r="BF156" s="77">
        <f t="shared" si="168"/>
        <v>0</v>
      </c>
      <c r="BG156" s="77">
        <f t="shared" si="169"/>
        <v>0</v>
      </c>
      <c r="BH156" s="77">
        <f t="shared" si="170"/>
        <v>0</v>
      </c>
      <c r="BI156" s="77">
        <f t="shared" si="171"/>
        <v>0</v>
      </c>
      <c r="BJ156" s="77">
        <f t="shared" si="172"/>
        <v>0</v>
      </c>
      <c r="BK156" s="77">
        <f t="shared" si="173"/>
        <v>0</v>
      </c>
      <c r="BL156" s="77">
        <f t="shared" si="174"/>
        <v>0</v>
      </c>
      <c r="BM156" s="77">
        <f t="shared" si="175"/>
        <v>0</v>
      </c>
      <c r="BN156" s="77">
        <f t="shared" si="176"/>
        <v>0</v>
      </c>
      <c r="BO156" s="77">
        <f t="shared" si="177"/>
        <v>0</v>
      </c>
      <c r="BP156" s="77">
        <f t="shared" si="178"/>
        <v>0</v>
      </c>
      <c r="BQ156" s="77">
        <f t="shared" si="179"/>
        <v>0</v>
      </c>
      <c r="BR156" s="77">
        <f t="shared" si="180"/>
        <v>0</v>
      </c>
      <c r="BS156" s="77">
        <f t="shared" si="181"/>
        <v>0</v>
      </c>
      <c r="BT156" s="77">
        <f t="shared" si="182"/>
        <v>0</v>
      </c>
      <c r="BU156" s="77">
        <f t="shared" si="183"/>
        <v>0</v>
      </c>
      <c r="BV156" s="77">
        <f t="shared" si="184"/>
        <v>0</v>
      </c>
      <c r="BW156" s="177"/>
      <c r="BX156" s="12" t="str">
        <f t="shared" si="185"/>
        <v/>
      </c>
      <c r="BY156" s="95">
        <f t="shared" si="186"/>
        <v>0</v>
      </c>
      <c r="BZ156" s="177">
        <f t="shared" si="187"/>
        <v>0</v>
      </c>
      <c r="CA156" s="177">
        <f t="shared" si="188"/>
        <v>0</v>
      </c>
      <c r="CB156" s="177">
        <f t="shared" si="189"/>
        <v>0</v>
      </c>
      <c r="CC156" s="177">
        <f t="shared" si="190"/>
        <v>0</v>
      </c>
      <c r="CD156" s="177">
        <f t="shared" si="191"/>
        <v>0</v>
      </c>
      <c r="CE156" s="177">
        <f t="shared" si="192"/>
        <v>0</v>
      </c>
      <c r="CF156" s="177">
        <f t="shared" si="193"/>
        <v>0</v>
      </c>
      <c r="CG156" s="9"/>
    </row>
    <row r="157" spans="1:85">
      <c r="A157" s="205" t="s">
        <v>510</v>
      </c>
      <c r="B157" s="186" t="s">
        <v>511</v>
      </c>
      <c r="C157" s="187" t="s">
        <v>512</v>
      </c>
      <c r="D157" s="177" t="s">
        <v>61</v>
      </c>
      <c r="E157" s="220">
        <v>21</v>
      </c>
      <c r="F157" s="221">
        <v>9.5</v>
      </c>
      <c r="G157" s="68">
        <f t="shared" si="142"/>
        <v>199.5</v>
      </c>
      <c r="H157" s="69"/>
      <c r="I157" s="70">
        <f t="shared" si="143"/>
        <v>0</v>
      </c>
      <c r="J157" s="69"/>
      <c r="K157" s="70">
        <f t="shared" si="144"/>
        <v>0</v>
      </c>
      <c r="L157" s="69"/>
      <c r="M157" s="70">
        <f t="shared" si="145"/>
        <v>0</v>
      </c>
      <c r="N157" s="69"/>
      <c r="O157" s="70">
        <f t="shared" si="146"/>
        <v>0</v>
      </c>
      <c r="P157" s="69"/>
      <c r="Q157" s="70">
        <f t="shared" si="147"/>
        <v>0</v>
      </c>
      <c r="R157" s="71">
        <f t="shared" si="148"/>
        <v>21</v>
      </c>
      <c r="S157" s="70">
        <f t="shared" si="149"/>
        <v>199.5</v>
      </c>
      <c r="T157" s="72">
        <f t="shared" si="150"/>
        <v>0</v>
      </c>
      <c r="U157" s="73">
        <f t="shared" si="151"/>
        <v>0</v>
      </c>
      <c r="V157" s="73">
        <f t="shared" si="152"/>
        <v>0</v>
      </c>
      <c r="W157" s="73">
        <f t="shared" si="153"/>
        <v>0</v>
      </c>
      <c r="X157" s="73">
        <f t="shared" si="154"/>
        <v>0</v>
      </c>
      <c r="Y157" s="73">
        <f t="shared" si="155"/>
        <v>0</v>
      </c>
      <c r="Z157" s="73">
        <f t="shared" si="156"/>
        <v>0</v>
      </c>
      <c r="AA157" s="74"/>
      <c r="AB157" s="177"/>
      <c r="AC157" s="177"/>
      <c r="AD157" s="177"/>
      <c r="AE157" s="177"/>
      <c r="AF157" s="177"/>
      <c r="AG157" s="177"/>
      <c r="AH157" s="177"/>
      <c r="AI157" s="177"/>
      <c r="AJ157" s="177"/>
      <c r="AK157" s="177"/>
      <c r="AL157" s="177"/>
      <c r="AM157" s="177"/>
      <c r="AN157" s="177"/>
      <c r="AO157" s="177"/>
      <c r="AP157" s="177"/>
      <c r="AQ157" s="177"/>
      <c r="AR157" s="177"/>
      <c r="AS157" s="177"/>
      <c r="AT157" s="177"/>
      <c r="AU157" s="71">
        <f t="shared" si="157"/>
        <v>21</v>
      </c>
      <c r="AV157" s="76">
        <f t="shared" si="158"/>
        <v>0</v>
      </c>
      <c r="AW157" s="76">
        <f t="shared" si="159"/>
        <v>0</v>
      </c>
      <c r="AX157" s="76">
        <f t="shared" si="160"/>
        <v>0</v>
      </c>
      <c r="AY157" s="76">
        <f t="shared" si="161"/>
        <v>0</v>
      </c>
      <c r="AZ157" s="76">
        <f t="shared" si="162"/>
        <v>0</v>
      </c>
      <c r="BA157" s="71">
        <f t="shared" si="163"/>
        <v>21</v>
      </c>
      <c r="BB157" s="71">
        <f t="shared" si="164"/>
        <v>0</v>
      </c>
      <c r="BC157" s="77">
        <f t="shared" si="165"/>
        <v>0</v>
      </c>
      <c r="BD157" s="77">
        <f t="shared" si="166"/>
        <v>0</v>
      </c>
      <c r="BE157" s="77">
        <f t="shared" si="167"/>
        <v>0</v>
      </c>
      <c r="BF157" s="77">
        <f t="shared" si="168"/>
        <v>0</v>
      </c>
      <c r="BG157" s="77">
        <f t="shared" si="169"/>
        <v>0</v>
      </c>
      <c r="BH157" s="77">
        <f t="shared" si="170"/>
        <v>0</v>
      </c>
      <c r="BI157" s="77">
        <f t="shared" si="171"/>
        <v>0</v>
      </c>
      <c r="BJ157" s="77">
        <f t="shared" si="172"/>
        <v>0</v>
      </c>
      <c r="BK157" s="77">
        <f t="shared" si="173"/>
        <v>0</v>
      </c>
      <c r="BL157" s="77">
        <f t="shared" si="174"/>
        <v>0</v>
      </c>
      <c r="BM157" s="77">
        <f t="shared" si="175"/>
        <v>0</v>
      </c>
      <c r="BN157" s="77">
        <f t="shared" si="176"/>
        <v>0</v>
      </c>
      <c r="BO157" s="77">
        <f t="shared" si="177"/>
        <v>0</v>
      </c>
      <c r="BP157" s="77">
        <f t="shared" si="178"/>
        <v>0</v>
      </c>
      <c r="BQ157" s="77">
        <f t="shared" si="179"/>
        <v>0</v>
      </c>
      <c r="BR157" s="77">
        <f t="shared" si="180"/>
        <v>0</v>
      </c>
      <c r="BS157" s="77">
        <f t="shared" si="181"/>
        <v>0</v>
      </c>
      <c r="BT157" s="77">
        <f t="shared" si="182"/>
        <v>0</v>
      </c>
      <c r="BU157" s="77">
        <f t="shared" si="183"/>
        <v>0</v>
      </c>
      <c r="BV157" s="77">
        <f t="shared" si="184"/>
        <v>0</v>
      </c>
      <c r="BW157" s="177"/>
      <c r="BX157" s="12" t="str">
        <f t="shared" si="185"/>
        <v/>
      </c>
      <c r="BY157" s="95">
        <f t="shared" si="186"/>
        <v>0</v>
      </c>
      <c r="BZ157" s="177">
        <f t="shared" si="187"/>
        <v>0</v>
      </c>
      <c r="CA157" s="177">
        <f t="shared" si="188"/>
        <v>0</v>
      </c>
      <c r="CB157" s="177">
        <f t="shared" si="189"/>
        <v>0</v>
      </c>
      <c r="CC157" s="177">
        <f t="shared" si="190"/>
        <v>0</v>
      </c>
      <c r="CD157" s="177">
        <f t="shared" si="191"/>
        <v>0</v>
      </c>
      <c r="CE157" s="177">
        <f t="shared" si="192"/>
        <v>0</v>
      </c>
      <c r="CF157" s="177">
        <f t="shared" si="193"/>
        <v>0</v>
      </c>
      <c r="CG157" s="9"/>
    </row>
    <row r="158" spans="1:85">
      <c r="A158" s="205" t="s">
        <v>513</v>
      </c>
      <c r="B158" s="186" t="s">
        <v>514</v>
      </c>
      <c r="C158" s="187" t="s">
        <v>515</v>
      </c>
      <c r="D158" s="177" t="s">
        <v>61</v>
      </c>
      <c r="E158" s="220">
        <v>22</v>
      </c>
      <c r="F158" s="221">
        <v>4.59</v>
      </c>
      <c r="G158" s="68">
        <f t="shared" si="142"/>
        <v>100.97999999999999</v>
      </c>
      <c r="H158" s="69"/>
      <c r="I158" s="70">
        <f t="shared" si="143"/>
        <v>0</v>
      </c>
      <c r="J158" s="69"/>
      <c r="K158" s="70">
        <f t="shared" si="144"/>
        <v>0</v>
      </c>
      <c r="L158" s="69"/>
      <c r="M158" s="70">
        <f t="shared" si="145"/>
        <v>0</v>
      </c>
      <c r="N158" s="69"/>
      <c r="O158" s="70">
        <f t="shared" si="146"/>
        <v>0</v>
      </c>
      <c r="P158" s="69"/>
      <c r="Q158" s="70">
        <f t="shared" si="147"/>
        <v>0</v>
      </c>
      <c r="R158" s="71">
        <f t="shared" si="148"/>
        <v>22</v>
      </c>
      <c r="S158" s="70">
        <f t="shared" si="149"/>
        <v>100.97999999999999</v>
      </c>
      <c r="T158" s="72">
        <f t="shared" si="150"/>
        <v>0</v>
      </c>
      <c r="U158" s="73">
        <f t="shared" si="151"/>
        <v>0</v>
      </c>
      <c r="V158" s="73">
        <f t="shared" si="152"/>
        <v>0</v>
      </c>
      <c r="W158" s="73">
        <f t="shared" si="153"/>
        <v>0</v>
      </c>
      <c r="X158" s="73">
        <f t="shared" si="154"/>
        <v>0</v>
      </c>
      <c r="Y158" s="73">
        <f t="shared" si="155"/>
        <v>0</v>
      </c>
      <c r="Z158" s="73">
        <f t="shared" si="156"/>
        <v>0</v>
      </c>
      <c r="AA158" s="74"/>
      <c r="AB158" s="177"/>
      <c r="AC158" s="177"/>
      <c r="AD158" s="177"/>
      <c r="AE158" s="177"/>
      <c r="AF158" s="177"/>
      <c r="AG158" s="177"/>
      <c r="AH158" s="177"/>
      <c r="AI158" s="177"/>
      <c r="AJ158" s="177"/>
      <c r="AK158" s="177"/>
      <c r="AL158" s="177"/>
      <c r="AM158" s="177"/>
      <c r="AN158" s="177"/>
      <c r="AO158" s="177"/>
      <c r="AP158" s="177"/>
      <c r="AQ158" s="177"/>
      <c r="AR158" s="177"/>
      <c r="AS158" s="177"/>
      <c r="AT158" s="177"/>
      <c r="AU158" s="71">
        <f t="shared" si="157"/>
        <v>22</v>
      </c>
      <c r="AV158" s="76">
        <f t="shared" si="158"/>
        <v>0</v>
      </c>
      <c r="AW158" s="76">
        <f t="shared" si="159"/>
        <v>0</v>
      </c>
      <c r="AX158" s="76">
        <f t="shared" si="160"/>
        <v>0</v>
      </c>
      <c r="AY158" s="76">
        <f t="shared" si="161"/>
        <v>0</v>
      </c>
      <c r="AZ158" s="76">
        <f t="shared" si="162"/>
        <v>0</v>
      </c>
      <c r="BA158" s="71">
        <f t="shared" si="163"/>
        <v>22</v>
      </c>
      <c r="BB158" s="71">
        <f t="shared" si="164"/>
        <v>0</v>
      </c>
      <c r="BC158" s="77">
        <f t="shared" si="165"/>
        <v>0</v>
      </c>
      <c r="BD158" s="77">
        <f t="shared" si="166"/>
        <v>0</v>
      </c>
      <c r="BE158" s="77">
        <f t="shared" si="167"/>
        <v>0</v>
      </c>
      <c r="BF158" s="77">
        <f t="shared" si="168"/>
        <v>0</v>
      </c>
      <c r="BG158" s="77">
        <f t="shared" si="169"/>
        <v>0</v>
      </c>
      <c r="BH158" s="77">
        <f t="shared" si="170"/>
        <v>0</v>
      </c>
      <c r="BI158" s="77">
        <f t="shared" si="171"/>
        <v>0</v>
      </c>
      <c r="BJ158" s="77">
        <f t="shared" si="172"/>
        <v>0</v>
      </c>
      <c r="BK158" s="77">
        <f t="shared" si="173"/>
        <v>0</v>
      </c>
      <c r="BL158" s="77">
        <f t="shared" si="174"/>
        <v>0</v>
      </c>
      <c r="BM158" s="77">
        <f t="shared" si="175"/>
        <v>0</v>
      </c>
      <c r="BN158" s="77">
        <f t="shared" si="176"/>
        <v>0</v>
      </c>
      <c r="BO158" s="77">
        <f t="shared" si="177"/>
        <v>0</v>
      </c>
      <c r="BP158" s="77">
        <f t="shared" si="178"/>
        <v>0</v>
      </c>
      <c r="BQ158" s="77">
        <f t="shared" si="179"/>
        <v>0</v>
      </c>
      <c r="BR158" s="77">
        <f t="shared" si="180"/>
        <v>0</v>
      </c>
      <c r="BS158" s="77">
        <f t="shared" si="181"/>
        <v>0</v>
      </c>
      <c r="BT158" s="77">
        <f t="shared" si="182"/>
        <v>0</v>
      </c>
      <c r="BU158" s="77">
        <f t="shared" si="183"/>
        <v>0</v>
      </c>
      <c r="BV158" s="77">
        <f t="shared" si="184"/>
        <v>0</v>
      </c>
      <c r="BW158" s="177"/>
      <c r="BX158" s="12" t="str">
        <f t="shared" si="185"/>
        <v/>
      </c>
      <c r="BY158" s="95">
        <f t="shared" si="186"/>
        <v>0</v>
      </c>
      <c r="BZ158" s="177">
        <f t="shared" si="187"/>
        <v>0</v>
      </c>
      <c r="CA158" s="177">
        <f t="shared" si="188"/>
        <v>0</v>
      </c>
      <c r="CB158" s="177">
        <f t="shared" si="189"/>
        <v>0</v>
      </c>
      <c r="CC158" s="177">
        <f t="shared" si="190"/>
        <v>0</v>
      </c>
      <c r="CD158" s="177">
        <f t="shared" si="191"/>
        <v>0</v>
      </c>
      <c r="CE158" s="177">
        <f t="shared" si="192"/>
        <v>0</v>
      </c>
      <c r="CF158" s="177">
        <f t="shared" si="193"/>
        <v>0</v>
      </c>
      <c r="CG158" s="9"/>
    </row>
    <row r="159" spans="1:85">
      <c r="A159" s="205"/>
      <c r="B159" s="186" t="s">
        <v>516</v>
      </c>
      <c r="C159" s="198" t="s">
        <v>517</v>
      </c>
      <c r="D159" s="217"/>
      <c r="E159" s="220"/>
      <c r="F159" s="221"/>
      <c r="G159" s="68">
        <f t="shared" si="142"/>
        <v>0</v>
      </c>
      <c r="H159" s="69"/>
      <c r="I159" s="70">
        <f t="shared" si="143"/>
        <v>0</v>
      </c>
      <c r="J159" s="69"/>
      <c r="K159" s="70">
        <f t="shared" si="144"/>
        <v>0</v>
      </c>
      <c r="L159" s="69"/>
      <c r="M159" s="70">
        <f t="shared" si="145"/>
        <v>0</v>
      </c>
      <c r="N159" s="69"/>
      <c r="O159" s="70">
        <f t="shared" si="146"/>
        <v>0</v>
      </c>
      <c r="P159" s="69"/>
      <c r="Q159" s="70">
        <f t="shared" si="147"/>
        <v>0</v>
      </c>
      <c r="R159" s="71">
        <f t="shared" si="148"/>
        <v>0</v>
      </c>
      <c r="S159" s="70">
        <f t="shared" si="149"/>
        <v>0</v>
      </c>
      <c r="T159" s="72" t="str">
        <f t="shared" si="150"/>
        <v/>
      </c>
      <c r="U159" s="73">
        <f t="shared" si="151"/>
        <v>0</v>
      </c>
      <c r="V159" s="73">
        <f t="shared" si="152"/>
        <v>0</v>
      </c>
      <c r="W159" s="73">
        <f t="shared" si="153"/>
        <v>0</v>
      </c>
      <c r="X159" s="73">
        <f t="shared" si="154"/>
        <v>0</v>
      </c>
      <c r="Y159" s="73">
        <f t="shared" si="155"/>
        <v>0</v>
      </c>
      <c r="Z159" s="73" t="str">
        <f t="shared" si="156"/>
        <v/>
      </c>
      <c r="AA159" s="74"/>
      <c r="AB159" s="177"/>
      <c r="AC159" s="177"/>
      <c r="AD159" s="177"/>
      <c r="AE159" s="177"/>
      <c r="AF159" s="177"/>
      <c r="AG159" s="177"/>
      <c r="AH159" s="177"/>
      <c r="AI159" s="177"/>
      <c r="AJ159" s="177"/>
      <c r="AK159" s="177"/>
      <c r="AL159" s="177"/>
      <c r="AM159" s="177"/>
      <c r="AN159" s="177"/>
      <c r="AO159" s="177"/>
      <c r="AP159" s="177"/>
      <c r="AQ159" s="177"/>
      <c r="AR159" s="177"/>
      <c r="AS159" s="177"/>
      <c r="AT159" s="177"/>
      <c r="AU159" s="71" t="str">
        <f t="shared" si="157"/>
        <v/>
      </c>
      <c r="AV159" s="76">
        <f t="shared" si="158"/>
        <v>0</v>
      </c>
      <c r="AW159" s="76">
        <f t="shared" si="159"/>
        <v>0</v>
      </c>
      <c r="AX159" s="76">
        <f t="shared" si="160"/>
        <v>0</v>
      </c>
      <c r="AY159" s="76">
        <f t="shared" si="161"/>
        <v>0</v>
      </c>
      <c r="AZ159" s="76">
        <f t="shared" si="162"/>
        <v>0</v>
      </c>
      <c r="BA159" s="71">
        <f t="shared" si="163"/>
        <v>0</v>
      </c>
      <c r="BB159" s="71">
        <f t="shared" si="164"/>
        <v>0</v>
      </c>
      <c r="BC159" s="77">
        <f t="shared" si="165"/>
        <v>0</v>
      </c>
      <c r="BD159" s="77">
        <f t="shared" si="166"/>
        <v>0</v>
      </c>
      <c r="BE159" s="77">
        <f t="shared" si="167"/>
        <v>0</v>
      </c>
      <c r="BF159" s="77">
        <f t="shared" si="168"/>
        <v>0</v>
      </c>
      <c r="BG159" s="77">
        <f t="shared" si="169"/>
        <v>0</v>
      </c>
      <c r="BH159" s="77">
        <f t="shared" si="170"/>
        <v>0</v>
      </c>
      <c r="BI159" s="77">
        <f t="shared" si="171"/>
        <v>0</v>
      </c>
      <c r="BJ159" s="77">
        <f t="shared" si="172"/>
        <v>0</v>
      </c>
      <c r="BK159" s="77">
        <f t="shared" si="173"/>
        <v>0</v>
      </c>
      <c r="BL159" s="77">
        <f t="shared" si="174"/>
        <v>0</v>
      </c>
      <c r="BM159" s="77">
        <f t="shared" si="175"/>
        <v>0</v>
      </c>
      <c r="BN159" s="77">
        <f t="shared" si="176"/>
        <v>0</v>
      </c>
      <c r="BO159" s="77">
        <f t="shared" si="177"/>
        <v>0</v>
      </c>
      <c r="BP159" s="77">
        <f t="shared" si="178"/>
        <v>0</v>
      </c>
      <c r="BQ159" s="77">
        <f t="shared" si="179"/>
        <v>0</v>
      </c>
      <c r="BR159" s="77">
        <f t="shared" si="180"/>
        <v>0</v>
      </c>
      <c r="BS159" s="77">
        <f t="shared" si="181"/>
        <v>0</v>
      </c>
      <c r="BT159" s="77">
        <f t="shared" si="182"/>
        <v>0</v>
      </c>
      <c r="BU159" s="77">
        <f t="shared" si="183"/>
        <v>0</v>
      </c>
      <c r="BV159" s="77">
        <f t="shared" si="184"/>
        <v>0</v>
      </c>
      <c r="BW159" s="177"/>
      <c r="BX159" s="12" t="str">
        <f t="shared" si="185"/>
        <v/>
      </c>
      <c r="BY159" s="95">
        <f t="shared" si="186"/>
        <v>0</v>
      </c>
      <c r="BZ159" s="177">
        <f t="shared" si="187"/>
        <v>0</v>
      </c>
      <c r="CA159" s="177">
        <f t="shared" si="188"/>
        <v>0</v>
      </c>
      <c r="CB159" s="177">
        <f t="shared" si="189"/>
        <v>0</v>
      </c>
      <c r="CC159" s="177">
        <f t="shared" si="190"/>
        <v>0</v>
      </c>
      <c r="CD159" s="177">
        <f t="shared" si="191"/>
        <v>0</v>
      </c>
      <c r="CE159" s="177">
        <f t="shared" si="192"/>
        <v>0</v>
      </c>
      <c r="CF159" s="177">
        <f t="shared" si="193"/>
        <v>0</v>
      </c>
      <c r="CG159" s="9"/>
    </row>
    <row r="160" spans="1:85">
      <c r="A160" s="205">
        <v>73613</v>
      </c>
      <c r="B160" s="186" t="s">
        <v>518</v>
      </c>
      <c r="C160" s="187" t="s">
        <v>519</v>
      </c>
      <c r="D160" s="177" t="s">
        <v>73</v>
      </c>
      <c r="E160" s="220">
        <v>212.7</v>
      </c>
      <c r="F160" s="221">
        <v>6.74</v>
      </c>
      <c r="G160" s="68">
        <f t="shared" si="142"/>
        <v>1433.598</v>
      </c>
      <c r="H160" s="69"/>
      <c r="I160" s="70">
        <f t="shared" si="143"/>
        <v>0</v>
      </c>
      <c r="J160" s="69"/>
      <c r="K160" s="70">
        <f t="shared" si="144"/>
        <v>0</v>
      </c>
      <c r="L160" s="69"/>
      <c r="M160" s="70">
        <f t="shared" si="145"/>
        <v>0</v>
      </c>
      <c r="N160" s="69"/>
      <c r="O160" s="70">
        <f t="shared" si="146"/>
        <v>0</v>
      </c>
      <c r="P160" s="69"/>
      <c r="Q160" s="70">
        <f t="shared" si="147"/>
        <v>0</v>
      </c>
      <c r="R160" s="71">
        <f t="shared" si="148"/>
        <v>212.7</v>
      </c>
      <c r="S160" s="70">
        <f t="shared" si="149"/>
        <v>1433.598</v>
      </c>
      <c r="T160" s="72">
        <f t="shared" si="150"/>
        <v>0</v>
      </c>
      <c r="U160" s="73">
        <f t="shared" si="151"/>
        <v>0</v>
      </c>
      <c r="V160" s="73">
        <f t="shared" si="152"/>
        <v>0</v>
      </c>
      <c r="W160" s="73">
        <f t="shared" si="153"/>
        <v>0</v>
      </c>
      <c r="X160" s="73">
        <f t="shared" si="154"/>
        <v>0</v>
      </c>
      <c r="Y160" s="73">
        <f t="shared" si="155"/>
        <v>0</v>
      </c>
      <c r="Z160" s="73">
        <f t="shared" si="156"/>
        <v>0</v>
      </c>
      <c r="AA160" s="74"/>
      <c r="AB160" s="177"/>
      <c r="AC160" s="177"/>
      <c r="AD160" s="177"/>
      <c r="AE160" s="177"/>
      <c r="AF160" s="177"/>
      <c r="AG160" s="177"/>
      <c r="AH160" s="177"/>
      <c r="AI160" s="177"/>
      <c r="AJ160" s="177"/>
      <c r="AK160" s="177"/>
      <c r="AL160" s="177"/>
      <c r="AM160" s="177"/>
      <c r="AN160" s="177"/>
      <c r="AO160" s="177"/>
      <c r="AP160" s="177"/>
      <c r="AQ160" s="177"/>
      <c r="AR160" s="177"/>
      <c r="AS160" s="177"/>
      <c r="AT160" s="177"/>
      <c r="AU160" s="71">
        <f t="shared" si="157"/>
        <v>212.7</v>
      </c>
      <c r="AV160" s="76">
        <f t="shared" si="158"/>
        <v>0</v>
      </c>
      <c r="AW160" s="76">
        <f t="shared" si="159"/>
        <v>0</v>
      </c>
      <c r="AX160" s="76">
        <f t="shared" si="160"/>
        <v>0</v>
      </c>
      <c r="AY160" s="76">
        <f t="shared" si="161"/>
        <v>0</v>
      </c>
      <c r="AZ160" s="76">
        <f t="shared" si="162"/>
        <v>0</v>
      </c>
      <c r="BA160" s="71">
        <f t="shared" si="163"/>
        <v>212.7</v>
      </c>
      <c r="BB160" s="71">
        <f t="shared" si="164"/>
        <v>0</v>
      </c>
      <c r="BC160" s="77">
        <f t="shared" si="165"/>
        <v>0</v>
      </c>
      <c r="BD160" s="77">
        <f t="shared" si="166"/>
        <v>0</v>
      </c>
      <c r="BE160" s="77">
        <f t="shared" si="167"/>
        <v>0</v>
      </c>
      <c r="BF160" s="77">
        <f t="shared" si="168"/>
        <v>0</v>
      </c>
      <c r="BG160" s="77">
        <f t="shared" si="169"/>
        <v>0</v>
      </c>
      <c r="BH160" s="77">
        <f t="shared" si="170"/>
        <v>0</v>
      </c>
      <c r="BI160" s="77">
        <f t="shared" si="171"/>
        <v>0</v>
      </c>
      <c r="BJ160" s="77">
        <f t="shared" si="172"/>
        <v>0</v>
      </c>
      <c r="BK160" s="77">
        <f t="shared" si="173"/>
        <v>0</v>
      </c>
      <c r="BL160" s="77">
        <f t="shared" si="174"/>
        <v>0</v>
      </c>
      <c r="BM160" s="77">
        <f t="shared" si="175"/>
        <v>0</v>
      </c>
      <c r="BN160" s="77">
        <f t="shared" si="176"/>
        <v>0</v>
      </c>
      <c r="BO160" s="77">
        <f t="shared" si="177"/>
        <v>0</v>
      </c>
      <c r="BP160" s="77">
        <f t="shared" si="178"/>
        <v>0</v>
      </c>
      <c r="BQ160" s="77">
        <f t="shared" si="179"/>
        <v>0</v>
      </c>
      <c r="BR160" s="77">
        <f t="shared" si="180"/>
        <v>0</v>
      </c>
      <c r="BS160" s="77">
        <f t="shared" si="181"/>
        <v>0</v>
      </c>
      <c r="BT160" s="77">
        <f t="shared" si="182"/>
        <v>0</v>
      </c>
      <c r="BU160" s="77">
        <f t="shared" si="183"/>
        <v>0</v>
      </c>
      <c r="BV160" s="77">
        <f t="shared" si="184"/>
        <v>0</v>
      </c>
      <c r="BW160" s="177"/>
      <c r="BX160" s="12" t="str">
        <f t="shared" si="185"/>
        <v/>
      </c>
      <c r="BY160" s="95">
        <f t="shared" si="186"/>
        <v>0</v>
      </c>
      <c r="BZ160" s="177">
        <f t="shared" si="187"/>
        <v>0</v>
      </c>
      <c r="CA160" s="177">
        <f t="shared" si="188"/>
        <v>0</v>
      </c>
      <c r="CB160" s="177">
        <f t="shared" si="189"/>
        <v>0</v>
      </c>
      <c r="CC160" s="177">
        <f t="shared" si="190"/>
        <v>0</v>
      </c>
      <c r="CD160" s="177">
        <f t="shared" si="191"/>
        <v>0</v>
      </c>
      <c r="CE160" s="177">
        <f t="shared" si="192"/>
        <v>0</v>
      </c>
      <c r="CF160" s="177">
        <f t="shared" si="193"/>
        <v>0</v>
      </c>
      <c r="CG160" s="9"/>
    </row>
    <row r="161" spans="1:85">
      <c r="A161" s="205">
        <v>73613</v>
      </c>
      <c r="B161" s="186" t="s">
        <v>520</v>
      </c>
      <c r="C161" s="187" t="s">
        <v>521</v>
      </c>
      <c r="D161" s="177" t="s">
        <v>73</v>
      </c>
      <c r="E161" s="220">
        <v>42.3</v>
      </c>
      <c r="F161" s="221">
        <v>7.86</v>
      </c>
      <c r="G161" s="68">
        <f t="shared" si="142"/>
        <v>332.47800000000001</v>
      </c>
      <c r="H161" s="69"/>
      <c r="I161" s="70">
        <f t="shared" si="143"/>
        <v>0</v>
      </c>
      <c r="J161" s="69"/>
      <c r="K161" s="70">
        <f t="shared" si="144"/>
        <v>0</v>
      </c>
      <c r="L161" s="69"/>
      <c r="M161" s="70">
        <f t="shared" si="145"/>
        <v>0</v>
      </c>
      <c r="N161" s="69"/>
      <c r="O161" s="70">
        <f t="shared" si="146"/>
        <v>0</v>
      </c>
      <c r="P161" s="69"/>
      <c r="Q161" s="70">
        <f t="shared" si="147"/>
        <v>0</v>
      </c>
      <c r="R161" s="71">
        <f t="shared" si="148"/>
        <v>42.3</v>
      </c>
      <c r="S161" s="70">
        <f t="shared" si="149"/>
        <v>332.47800000000001</v>
      </c>
      <c r="T161" s="72">
        <f t="shared" si="150"/>
        <v>0</v>
      </c>
      <c r="U161" s="73">
        <f t="shared" si="151"/>
        <v>0</v>
      </c>
      <c r="V161" s="73">
        <f t="shared" si="152"/>
        <v>0</v>
      </c>
      <c r="W161" s="73">
        <f t="shared" si="153"/>
        <v>0</v>
      </c>
      <c r="X161" s="73">
        <f t="shared" si="154"/>
        <v>0</v>
      </c>
      <c r="Y161" s="73">
        <f t="shared" si="155"/>
        <v>0</v>
      </c>
      <c r="Z161" s="73">
        <f t="shared" si="156"/>
        <v>0</v>
      </c>
      <c r="AA161" s="74"/>
      <c r="AB161" s="177"/>
      <c r="AC161" s="177"/>
      <c r="AD161" s="177"/>
      <c r="AE161" s="177"/>
      <c r="AF161" s="177"/>
      <c r="AG161" s="177"/>
      <c r="AH161" s="177"/>
      <c r="AI161" s="177"/>
      <c r="AJ161" s="177"/>
      <c r="AK161" s="177"/>
      <c r="AL161" s="177"/>
      <c r="AM161" s="177"/>
      <c r="AN161" s="177"/>
      <c r="AO161" s="177"/>
      <c r="AP161" s="177"/>
      <c r="AQ161" s="177"/>
      <c r="AR161" s="177"/>
      <c r="AS161" s="177"/>
      <c r="AT161" s="177"/>
      <c r="AU161" s="71">
        <f t="shared" si="157"/>
        <v>42.3</v>
      </c>
      <c r="AV161" s="76">
        <f t="shared" si="158"/>
        <v>0</v>
      </c>
      <c r="AW161" s="76">
        <f t="shared" si="159"/>
        <v>0</v>
      </c>
      <c r="AX161" s="76">
        <f t="shared" si="160"/>
        <v>0</v>
      </c>
      <c r="AY161" s="76">
        <f t="shared" si="161"/>
        <v>0</v>
      </c>
      <c r="AZ161" s="76">
        <f t="shared" si="162"/>
        <v>0</v>
      </c>
      <c r="BA161" s="71">
        <f t="shared" si="163"/>
        <v>42.3</v>
      </c>
      <c r="BB161" s="71">
        <f t="shared" si="164"/>
        <v>0</v>
      </c>
      <c r="BC161" s="77">
        <f t="shared" si="165"/>
        <v>0</v>
      </c>
      <c r="BD161" s="77">
        <f t="shared" si="166"/>
        <v>0</v>
      </c>
      <c r="BE161" s="77">
        <f t="shared" si="167"/>
        <v>0</v>
      </c>
      <c r="BF161" s="77">
        <f t="shared" si="168"/>
        <v>0</v>
      </c>
      <c r="BG161" s="77">
        <f t="shared" si="169"/>
        <v>0</v>
      </c>
      <c r="BH161" s="77">
        <f t="shared" si="170"/>
        <v>0</v>
      </c>
      <c r="BI161" s="77">
        <f t="shared" si="171"/>
        <v>0</v>
      </c>
      <c r="BJ161" s="77">
        <f t="shared" si="172"/>
        <v>0</v>
      </c>
      <c r="BK161" s="77">
        <f t="shared" si="173"/>
        <v>0</v>
      </c>
      <c r="BL161" s="77">
        <f t="shared" si="174"/>
        <v>0</v>
      </c>
      <c r="BM161" s="77">
        <f t="shared" si="175"/>
        <v>0</v>
      </c>
      <c r="BN161" s="77">
        <f t="shared" si="176"/>
        <v>0</v>
      </c>
      <c r="BO161" s="77">
        <f t="shared" si="177"/>
        <v>0</v>
      </c>
      <c r="BP161" s="77">
        <f t="shared" si="178"/>
        <v>0</v>
      </c>
      <c r="BQ161" s="77">
        <f t="shared" si="179"/>
        <v>0</v>
      </c>
      <c r="BR161" s="77">
        <f t="shared" si="180"/>
        <v>0</v>
      </c>
      <c r="BS161" s="77">
        <f t="shared" si="181"/>
        <v>0</v>
      </c>
      <c r="BT161" s="77">
        <f t="shared" si="182"/>
        <v>0</v>
      </c>
      <c r="BU161" s="77">
        <f t="shared" si="183"/>
        <v>0</v>
      </c>
      <c r="BV161" s="77">
        <f t="shared" si="184"/>
        <v>0</v>
      </c>
      <c r="BW161" s="177"/>
      <c r="BX161" s="12" t="str">
        <f t="shared" si="185"/>
        <v/>
      </c>
      <c r="BY161" s="95">
        <f t="shared" si="186"/>
        <v>0</v>
      </c>
      <c r="BZ161" s="177">
        <f t="shared" si="187"/>
        <v>0</v>
      </c>
      <c r="CA161" s="177">
        <f t="shared" si="188"/>
        <v>0</v>
      </c>
      <c r="CB161" s="177">
        <f t="shared" si="189"/>
        <v>0</v>
      </c>
      <c r="CC161" s="177">
        <f t="shared" si="190"/>
        <v>0</v>
      </c>
      <c r="CD161" s="177">
        <f t="shared" si="191"/>
        <v>0</v>
      </c>
      <c r="CE161" s="177">
        <f t="shared" si="192"/>
        <v>0</v>
      </c>
      <c r="CF161" s="177">
        <f t="shared" si="193"/>
        <v>0</v>
      </c>
      <c r="CG161" s="9"/>
    </row>
    <row r="162" spans="1:85">
      <c r="A162" s="205">
        <v>55867</v>
      </c>
      <c r="B162" s="186" t="s">
        <v>522</v>
      </c>
      <c r="C162" s="187" t="s">
        <v>523</v>
      </c>
      <c r="D162" s="177" t="s">
        <v>73</v>
      </c>
      <c r="E162" s="220">
        <v>0.7</v>
      </c>
      <c r="F162" s="221">
        <v>28.98</v>
      </c>
      <c r="G162" s="68">
        <f t="shared" si="142"/>
        <v>20.285999999999998</v>
      </c>
      <c r="H162" s="69"/>
      <c r="I162" s="70">
        <f t="shared" si="143"/>
        <v>0</v>
      </c>
      <c r="J162" s="69"/>
      <c r="K162" s="70">
        <f t="shared" si="144"/>
        <v>0</v>
      </c>
      <c r="L162" s="69"/>
      <c r="M162" s="70">
        <f t="shared" si="145"/>
        <v>0</v>
      </c>
      <c r="N162" s="69"/>
      <c r="O162" s="70">
        <f t="shared" si="146"/>
        <v>0</v>
      </c>
      <c r="P162" s="69"/>
      <c r="Q162" s="70">
        <f t="shared" si="147"/>
        <v>0</v>
      </c>
      <c r="R162" s="71">
        <f t="shared" si="148"/>
        <v>0.7</v>
      </c>
      <c r="S162" s="70">
        <f t="shared" si="149"/>
        <v>20.285999999999998</v>
      </c>
      <c r="T162" s="72">
        <f t="shared" si="150"/>
        <v>0</v>
      </c>
      <c r="U162" s="73">
        <f t="shared" si="151"/>
        <v>0</v>
      </c>
      <c r="V162" s="73">
        <f t="shared" si="152"/>
        <v>0</v>
      </c>
      <c r="W162" s="73">
        <f t="shared" si="153"/>
        <v>0</v>
      </c>
      <c r="X162" s="73">
        <f t="shared" si="154"/>
        <v>0</v>
      </c>
      <c r="Y162" s="73">
        <f t="shared" si="155"/>
        <v>0</v>
      </c>
      <c r="Z162" s="73">
        <f t="shared" si="156"/>
        <v>0</v>
      </c>
      <c r="AA162" s="74"/>
      <c r="AB162" s="177"/>
      <c r="AC162" s="177"/>
      <c r="AD162" s="177"/>
      <c r="AE162" s="177"/>
      <c r="AF162" s="177"/>
      <c r="AG162" s="177"/>
      <c r="AH162" s="177"/>
      <c r="AI162" s="177"/>
      <c r="AJ162" s="177"/>
      <c r="AK162" s="177"/>
      <c r="AL162" s="177"/>
      <c r="AM162" s="177"/>
      <c r="AN162" s="177"/>
      <c r="AO162" s="177"/>
      <c r="AP162" s="177"/>
      <c r="AQ162" s="177"/>
      <c r="AR162" s="177"/>
      <c r="AS162" s="177"/>
      <c r="AT162" s="177"/>
      <c r="AU162" s="71">
        <f t="shared" si="157"/>
        <v>0.7</v>
      </c>
      <c r="AV162" s="76">
        <f t="shared" si="158"/>
        <v>0</v>
      </c>
      <c r="AW162" s="76">
        <f t="shared" si="159"/>
        <v>0</v>
      </c>
      <c r="AX162" s="76">
        <f t="shared" si="160"/>
        <v>0</v>
      </c>
      <c r="AY162" s="76">
        <f t="shared" si="161"/>
        <v>0</v>
      </c>
      <c r="AZ162" s="76">
        <f t="shared" si="162"/>
        <v>0</v>
      </c>
      <c r="BA162" s="71">
        <f t="shared" si="163"/>
        <v>0.7</v>
      </c>
      <c r="BB162" s="71">
        <f t="shared" si="164"/>
        <v>0</v>
      </c>
      <c r="BC162" s="77">
        <f t="shared" si="165"/>
        <v>0</v>
      </c>
      <c r="BD162" s="77">
        <f t="shared" si="166"/>
        <v>0</v>
      </c>
      <c r="BE162" s="77">
        <f t="shared" si="167"/>
        <v>0</v>
      </c>
      <c r="BF162" s="77">
        <f t="shared" si="168"/>
        <v>0</v>
      </c>
      <c r="BG162" s="77">
        <f t="shared" si="169"/>
        <v>0</v>
      </c>
      <c r="BH162" s="77">
        <f t="shared" si="170"/>
        <v>0</v>
      </c>
      <c r="BI162" s="77">
        <f t="shared" si="171"/>
        <v>0</v>
      </c>
      <c r="BJ162" s="77">
        <f t="shared" si="172"/>
        <v>0</v>
      </c>
      <c r="BK162" s="77">
        <f t="shared" si="173"/>
        <v>0</v>
      </c>
      <c r="BL162" s="77">
        <f t="shared" si="174"/>
        <v>0</v>
      </c>
      <c r="BM162" s="77">
        <f t="shared" si="175"/>
        <v>0</v>
      </c>
      <c r="BN162" s="77">
        <f t="shared" si="176"/>
        <v>0</v>
      </c>
      <c r="BO162" s="77">
        <f t="shared" si="177"/>
        <v>0</v>
      </c>
      <c r="BP162" s="77">
        <f t="shared" si="178"/>
        <v>0</v>
      </c>
      <c r="BQ162" s="77">
        <f t="shared" si="179"/>
        <v>0</v>
      </c>
      <c r="BR162" s="77">
        <f t="shared" si="180"/>
        <v>0</v>
      </c>
      <c r="BS162" s="77">
        <f t="shared" si="181"/>
        <v>0</v>
      </c>
      <c r="BT162" s="77">
        <f t="shared" si="182"/>
        <v>0</v>
      </c>
      <c r="BU162" s="77">
        <f t="shared" si="183"/>
        <v>0</v>
      </c>
      <c r="BV162" s="77">
        <f t="shared" si="184"/>
        <v>0</v>
      </c>
      <c r="BW162" s="177"/>
      <c r="BX162" s="12" t="str">
        <f t="shared" si="185"/>
        <v/>
      </c>
      <c r="BY162" s="95">
        <f t="shared" si="186"/>
        <v>0</v>
      </c>
      <c r="BZ162" s="177">
        <f t="shared" si="187"/>
        <v>0</v>
      </c>
      <c r="CA162" s="177">
        <f t="shared" si="188"/>
        <v>0</v>
      </c>
      <c r="CB162" s="177">
        <f t="shared" si="189"/>
        <v>0</v>
      </c>
      <c r="CC162" s="177">
        <f t="shared" si="190"/>
        <v>0</v>
      </c>
      <c r="CD162" s="177">
        <f t="shared" si="191"/>
        <v>0</v>
      </c>
      <c r="CE162" s="177">
        <f t="shared" si="192"/>
        <v>0</v>
      </c>
      <c r="CF162" s="177">
        <f t="shared" si="193"/>
        <v>0</v>
      </c>
      <c r="CG162" s="9"/>
    </row>
    <row r="163" spans="1:85">
      <c r="A163" s="205">
        <v>55865</v>
      </c>
      <c r="B163" s="186" t="s">
        <v>524</v>
      </c>
      <c r="C163" s="187" t="s">
        <v>525</v>
      </c>
      <c r="D163" s="177" t="s">
        <v>73</v>
      </c>
      <c r="E163" s="220">
        <v>18.3</v>
      </c>
      <c r="F163" s="221">
        <v>12.95</v>
      </c>
      <c r="G163" s="68">
        <f t="shared" si="142"/>
        <v>236.98499999999999</v>
      </c>
      <c r="H163" s="69"/>
      <c r="I163" s="70">
        <f t="shared" si="143"/>
        <v>0</v>
      </c>
      <c r="J163" s="69"/>
      <c r="K163" s="70">
        <f t="shared" si="144"/>
        <v>0</v>
      </c>
      <c r="L163" s="69"/>
      <c r="M163" s="70">
        <f t="shared" si="145"/>
        <v>0</v>
      </c>
      <c r="N163" s="69"/>
      <c r="O163" s="70">
        <f t="shared" si="146"/>
        <v>0</v>
      </c>
      <c r="P163" s="69"/>
      <c r="Q163" s="70">
        <f t="shared" si="147"/>
        <v>0</v>
      </c>
      <c r="R163" s="71">
        <f t="shared" si="148"/>
        <v>18.3</v>
      </c>
      <c r="S163" s="70">
        <f t="shared" si="149"/>
        <v>236.98499999999999</v>
      </c>
      <c r="T163" s="72">
        <f t="shared" si="150"/>
        <v>0</v>
      </c>
      <c r="U163" s="73">
        <f t="shared" si="151"/>
        <v>0</v>
      </c>
      <c r="V163" s="73">
        <f t="shared" si="152"/>
        <v>0</v>
      </c>
      <c r="W163" s="73">
        <f t="shared" si="153"/>
        <v>0</v>
      </c>
      <c r="X163" s="73">
        <f t="shared" si="154"/>
        <v>0</v>
      </c>
      <c r="Y163" s="73">
        <f t="shared" si="155"/>
        <v>0</v>
      </c>
      <c r="Z163" s="73">
        <f t="shared" si="156"/>
        <v>0</v>
      </c>
      <c r="AA163" s="74"/>
      <c r="AB163" s="177"/>
      <c r="AC163" s="177"/>
      <c r="AD163" s="177"/>
      <c r="AE163" s="177"/>
      <c r="AF163" s="177"/>
      <c r="AG163" s="177"/>
      <c r="AH163" s="177"/>
      <c r="AI163" s="177"/>
      <c r="AJ163" s="177"/>
      <c r="AK163" s="177"/>
      <c r="AL163" s="177"/>
      <c r="AM163" s="177"/>
      <c r="AN163" s="177"/>
      <c r="AO163" s="177"/>
      <c r="AP163" s="177"/>
      <c r="AQ163" s="177"/>
      <c r="AR163" s="177"/>
      <c r="AS163" s="177"/>
      <c r="AT163" s="177"/>
      <c r="AU163" s="71">
        <f t="shared" si="157"/>
        <v>18.3</v>
      </c>
      <c r="AV163" s="76">
        <f t="shared" si="158"/>
        <v>0</v>
      </c>
      <c r="AW163" s="76">
        <f t="shared" si="159"/>
        <v>0</v>
      </c>
      <c r="AX163" s="76">
        <f t="shared" si="160"/>
        <v>0</v>
      </c>
      <c r="AY163" s="76">
        <f t="shared" si="161"/>
        <v>0</v>
      </c>
      <c r="AZ163" s="76">
        <f t="shared" si="162"/>
        <v>0</v>
      </c>
      <c r="BA163" s="71">
        <f t="shared" si="163"/>
        <v>18.3</v>
      </c>
      <c r="BB163" s="71">
        <f t="shared" si="164"/>
        <v>0</v>
      </c>
      <c r="BC163" s="77">
        <f t="shared" si="165"/>
        <v>0</v>
      </c>
      <c r="BD163" s="77">
        <f t="shared" si="166"/>
        <v>0</v>
      </c>
      <c r="BE163" s="77">
        <f t="shared" si="167"/>
        <v>0</v>
      </c>
      <c r="BF163" s="77">
        <f t="shared" si="168"/>
        <v>0</v>
      </c>
      <c r="BG163" s="77">
        <f t="shared" si="169"/>
        <v>0</v>
      </c>
      <c r="BH163" s="77">
        <f t="shared" si="170"/>
        <v>0</v>
      </c>
      <c r="BI163" s="77">
        <f t="shared" si="171"/>
        <v>0</v>
      </c>
      <c r="BJ163" s="77">
        <f t="shared" si="172"/>
        <v>0</v>
      </c>
      <c r="BK163" s="77">
        <f t="shared" si="173"/>
        <v>0</v>
      </c>
      <c r="BL163" s="77">
        <f t="shared" si="174"/>
        <v>0</v>
      </c>
      <c r="BM163" s="77">
        <f t="shared" si="175"/>
        <v>0</v>
      </c>
      <c r="BN163" s="77">
        <f t="shared" si="176"/>
        <v>0</v>
      </c>
      <c r="BO163" s="77">
        <f t="shared" si="177"/>
        <v>0</v>
      </c>
      <c r="BP163" s="77">
        <f t="shared" si="178"/>
        <v>0</v>
      </c>
      <c r="BQ163" s="77">
        <f t="shared" si="179"/>
        <v>0</v>
      </c>
      <c r="BR163" s="77">
        <f t="shared" si="180"/>
        <v>0</v>
      </c>
      <c r="BS163" s="77">
        <f t="shared" si="181"/>
        <v>0</v>
      </c>
      <c r="BT163" s="77">
        <f t="shared" si="182"/>
        <v>0</v>
      </c>
      <c r="BU163" s="77">
        <f t="shared" si="183"/>
        <v>0</v>
      </c>
      <c r="BV163" s="77">
        <f t="shared" si="184"/>
        <v>0</v>
      </c>
      <c r="BW163" s="177"/>
      <c r="BX163" s="12" t="str">
        <f t="shared" si="185"/>
        <v/>
      </c>
      <c r="BY163" s="95">
        <f t="shared" si="186"/>
        <v>0</v>
      </c>
      <c r="BZ163" s="177">
        <f t="shared" si="187"/>
        <v>0</v>
      </c>
      <c r="CA163" s="177">
        <f t="shared" si="188"/>
        <v>0</v>
      </c>
      <c r="CB163" s="177">
        <f t="shared" si="189"/>
        <v>0</v>
      </c>
      <c r="CC163" s="177">
        <f t="shared" si="190"/>
        <v>0</v>
      </c>
      <c r="CD163" s="177">
        <f t="shared" si="191"/>
        <v>0</v>
      </c>
      <c r="CE163" s="177">
        <f t="shared" si="192"/>
        <v>0</v>
      </c>
      <c r="CF163" s="177">
        <f t="shared" si="193"/>
        <v>0</v>
      </c>
      <c r="CG163" s="9"/>
    </row>
    <row r="164" spans="1:85">
      <c r="A164" s="205"/>
      <c r="B164" s="186" t="s">
        <v>526</v>
      </c>
      <c r="C164" s="198" t="s">
        <v>527</v>
      </c>
      <c r="D164" s="217"/>
      <c r="E164" s="220"/>
      <c r="F164" s="221"/>
      <c r="G164" s="68">
        <f t="shared" si="142"/>
        <v>0</v>
      </c>
      <c r="H164" s="69"/>
      <c r="I164" s="70">
        <f t="shared" si="143"/>
        <v>0</v>
      </c>
      <c r="J164" s="69"/>
      <c r="K164" s="70">
        <f t="shared" si="144"/>
        <v>0</v>
      </c>
      <c r="L164" s="69"/>
      <c r="M164" s="70">
        <f t="shared" si="145"/>
        <v>0</v>
      </c>
      <c r="N164" s="69"/>
      <c r="O164" s="70">
        <f t="shared" si="146"/>
        <v>0</v>
      </c>
      <c r="P164" s="69"/>
      <c r="Q164" s="70">
        <f t="shared" si="147"/>
        <v>0</v>
      </c>
      <c r="R164" s="71">
        <f t="shared" si="148"/>
        <v>0</v>
      </c>
      <c r="S164" s="70">
        <f t="shared" si="149"/>
        <v>0</v>
      </c>
      <c r="T164" s="72" t="str">
        <f t="shared" si="150"/>
        <v/>
      </c>
      <c r="U164" s="73">
        <f t="shared" si="151"/>
        <v>0</v>
      </c>
      <c r="V164" s="73">
        <f t="shared" si="152"/>
        <v>0</v>
      </c>
      <c r="W164" s="73">
        <f t="shared" si="153"/>
        <v>0</v>
      </c>
      <c r="X164" s="73">
        <f t="shared" si="154"/>
        <v>0</v>
      </c>
      <c r="Y164" s="73">
        <f t="shared" si="155"/>
        <v>0</v>
      </c>
      <c r="Z164" s="73" t="str">
        <f t="shared" si="156"/>
        <v/>
      </c>
      <c r="AA164" s="74"/>
      <c r="AB164" s="177"/>
      <c r="AC164" s="177"/>
      <c r="AD164" s="177"/>
      <c r="AE164" s="177"/>
      <c r="AF164" s="177"/>
      <c r="AG164" s="177"/>
      <c r="AH164" s="177"/>
      <c r="AI164" s="177"/>
      <c r="AJ164" s="177"/>
      <c r="AK164" s="177"/>
      <c r="AL164" s="177"/>
      <c r="AM164" s="177"/>
      <c r="AN164" s="177"/>
      <c r="AO164" s="177"/>
      <c r="AP164" s="177"/>
      <c r="AQ164" s="177"/>
      <c r="AR164" s="177"/>
      <c r="AS164" s="177"/>
      <c r="AT164" s="177"/>
      <c r="AU164" s="71" t="str">
        <f t="shared" si="157"/>
        <v/>
      </c>
      <c r="AV164" s="76">
        <f t="shared" si="158"/>
        <v>0</v>
      </c>
      <c r="AW164" s="76">
        <f t="shared" si="159"/>
        <v>0</v>
      </c>
      <c r="AX164" s="76">
        <f t="shared" si="160"/>
        <v>0</v>
      </c>
      <c r="AY164" s="76">
        <f t="shared" si="161"/>
        <v>0</v>
      </c>
      <c r="AZ164" s="76">
        <f t="shared" si="162"/>
        <v>0</v>
      </c>
      <c r="BA164" s="71">
        <f t="shared" si="163"/>
        <v>0</v>
      </c>
      <c r="BB164" s="71">
        <f t="shared" si="164"/>
        <v>0</v>
      </c>
      <c r="BC164" s="77">
        <f t="shared" si="165"/>
        <v>0</v>
      </c>
      <c r="BD164" s="77">
        <f t="shared" si="166"/>
        <v>0</v>
      </c>
      <c r="BE164" s="77">
        <f t="shared" si="167"/>
        <v>0</v>
      </c>
      <c r="BF164" s="77">
        <f t="shared" si="168"/>
        <v>0</v>
      </c>
      <c r="BG164" s="77">
        <f t="shared" si="169"/>
        <v>0</v>
      </c>
      <c r="BH164" s="77">
        <f t="shared" si="170"/>
        <v>0</v>
      </c>
      <c r="BI164" s="77">
        <f t="shared" si="171"/>
        <v>0</v>
      </c>
      <c r="BJ164" s="77">
        <f t="shared" si="172"/>
        <v>0</v>
      </c>
      <c r="BK164" s="77">
        <f t="shared" si="173"/>
        <v>0</v>
      </c>
      <c r="BL164" s="77">
        <f t="shared" si="174"/>
        <v>0</v>
      </c>
      <c r="BM164" s="77">
        <f t="shared" si="175"/>
        <v>0</v>
      </c>
      <c r="BN164" s="77">
        <f t="shared" si="176"/>
        <v>0</v>
      </c>
      <c r="BO164" s="77">
        <f t="shared" si="177"/>
        <v>0</v>
      </c>
      <c r="BP164" s="77">
        <f t="shared" si="178"/>
        <v>0</v>
      </c>
      <c r="BQ164" s="77">
        <f t="shared" si="179"/>
        <v>0</v>
      </c>
      <c r="BR164" s="77">
        <f t="shared" si="180"/>
        <v>0</v>
      </c>
      <c r="BS164" s="77">
        <f t="shared" si="181"/>
        <v>0</v>
      </c>
      <c r="BT164" s="77">
        <f t="shared" si="182"/>
        <v>0</v>
      </c>
      <c r="BU164" s="77">
        <f t="shared" si="183"/>
        <v>0</v>
      </c>
      <c r="BV164" s="77">
        <f t="shared" si="184"/>
        <v>0</v>
      </c>
      <c r="BW164" s="177"/>
      <c r="BX164" s="12" t="str">
        <f t="shared" si="185"/>
        <v/>
      </c>
      <c r="BY164" s="95">
        <f t="shared" si="186"/>
        <v>0</v>
      </c>
      <c r="BZ164" s="177">
        <f t="shared" si="187"/>
        <v>0</v>
      </c>
      <c r="CA164" s="177">
        <f t="shared" si="188"/>
        <v>0</v>
      </c>
      <c r="CB164" s="177">
        <f t="shared" si="189"/>
        <v>0</v>
      </c>
      <c r="CC164" s="177">
        <f t="shared" si="190"/>
        <v>0</v>
      </c>
      <c r="CD164" s="177">
        <f t="shared" si="191"/>
        <v>0</v>
      </c>
      <c r="CE164" s="177">
        <f t="shared" si="192"/>
        <v>0</v>
      </c>
      <c r="CF164" s="177">
        <f t="shared" si="193"/>
        <v>0</v>
      </c>
      <c r="CG164" s="9"/>
    </row>
    <row r="165" spans="1:85">
      <c r="A165" s="205" t="s">
        <v>528</v>
      </c>
      <c r="B165" s="186" t="s">
        <v>529</v>
      </c>
      <c r="C165" s="187" t="s">
        <v>530</v>
      </c>
      <c r="D165" s="177" t="s">
        <v>61</v>
      </c>
      <c r="E165" s="220">
        <v>1</v>
      </c>
      <c r="F165" s="221">
        <v>515.41999999999996</v>
      </c>
      <c r="G165" s="68">
        <f t="shared" si="142"/>
        <v>515.41999999999996</v>
      </c>
      <c r="H165" s="69"/>
      <c r="I165" s="70">
        <f t="shared" si="143"/>
        <v>0</v>
      </c>
      <c r="J165" s="69"/>
      <c r="K165" s="70">
        <f t="shared" si="144"/>
        <v>0</v>
      </c>
      <c r="L165" s="69"/>
      <c r="M165" s="70">
        <f t="shared" si="145"/>
        <v>0</v>
      </c>
      <c r="N165" s="69"/>
      <c r="O165" s="70">
        <f t="shared" si="146"/>
        <v>0</v>
      </c>
      <c r="P165" s="69"/>
      <c r="Q165" s="70">
        <f t="shared" si="147"/>
        <v>0</v>
      </c>
      <c r="R165" s="71">
        <f t="shared" si="148"/>
        <v>1</v>
      </c>
      <c r="S165" s="70">
        <f t="shared" si="149"/>
        <v>515.41999999999996</v>
      </c>
      <c r="T165" s="72">
        <f t="shared" si="150"/>
        <v>0</v>
      </c>
      <c r="U165" s="73">
        <f t="shared" si="151"/>
        <v>0</v>
      </c>
      <c r="V165" s="73">
        <f t="shared" si="152"/>
        <v>0</v>
      </c>
      <c r="W165" s="73">
        <f t="shared" si="153"/>
        <v>0</v>
      </c>
      <c r="X165" s="73">
        <f t="shared" si="154"/>
        <v>0</v>
      </c>
      <c r="Y165" s="73">
        <f t="shared" si="155"/>
        <v>0</v>
      </c>
      <c r="Z165" s="73">
        <f t="shared" si="156"/>
        <v>0</v>
      </c>
      <c r="AA165" s="74"/>
      <c r="AB165" s="177"/>
      <c r="AC165" s="177"/>
      <c r="AD165" s="177"/>
      <c r="AE165" s="177"/>
      <c r="AF165" s="177"/>
      <c r="AG165" s="177"/>
      <c r="AH165" s="177"/>
      <c r="AI165" s="177"/>
      <c r="AJ165" s="177"/>
      <c r="AK165" s="177"/>
      <c r="AL165" s="177"/>
      <c r="AM165" s="177"/>
      <c r="AN165" s="177"/>
      <c r="AO165" s="177"/>
      <c r="AP165" s="177"/>
      <c r="AQ165" s="177"/>
      <c r="AR165" s="177"/>
      <c r="AS165" s="177"/>
      <c r="AT165" s="177"/>
      <c r="AU165" s="71">
        <f t="shared" si="157"/>
        <v>1</v>
      </c>
      <c r="AV165" s="76">
        <f t="shared" si="158"/>
        <v>0</v>
      </c>
      <c r="AW165" s="76">
        <f t="shared" si="159"/>
        <v>0</v>
      </c>
      <c r="AX165" s="76">
        <f t="shared" si="160"/>
        <v>0</v>
      </c>
      <c r="AY165" s="76">
        <f t="shared" si="161"/>
        <v>0</v>
      </c>
      <c r="AZ165" s="76">
        <f t="shared" si="162"/>
        <v>0</v>
      </c>
      <c r="BA165" s="71">
        <f t="shared" si="163"/>
        <v>1</v>
      </c>
      <c r="BB165" s="71">
        <f t="shared" si="164"/>
        <v>0</v>
      </c>
      <c r="BC165" s="77">
        <f t="shared" si="165"/>
        <v>0</v>
      </c>
      <c r="BD165" s="77">
        <f t="shared" si="166"/>
        <v>0</v>
      </c>
      <c r="BE165" s="77">
        <f t="shared" si="167"/>
        <v>0</v>
      </c>
      <c r="BF165" s="77">
        <f t="shared" si="168"/>
        <v>0</v>
      </c>
      <c r="BG165" s="77">
        <f t="shared" si="169"/>
        <v>0</v>
      </c>
      <c r="BH165" s="77">
        <f t="shared" si="170"/>
        <v>0</v>
      </c>
      <c r="BI165" s="77">
        <f t="shared" si="171"/>
        <v>0</v>
      </c>
      <c r="BJ165" s="77">
        <f t="shared" si="172"/>
        <v>0</v>
      </c>
      <c r="BK165" s="77">
        <f t="shared" si="173"/>
        <v>0</v>
      </c>
      <c r="BL165" s="77">
        <f t="shared" si="174"/>
        <v>0</v>
      </c>
      <c r="BM165" s="77">
        <f t="shared" si="175"/>
        <v>0</v>
      </c>
      <c r="BN165" s="77">
        <f t="shared" si="176"/>
        <v>0</v>
      </c>
      <c r="BO165" s="77">
        <f t="shared" si="177"/>
        <v>0</v>
      </c>
      <c r="BP165" s="77">
        <f t="shared" si="178"/>
        <v>0</v>
      </c>
      <c r="BQ165" s="77">
        <f t="shared" si="179"/>
        <v>0</v>
      </c>
      <c r="BR165" s="77">
        <f t="shared" si="180"/>
        <v>0</v>
      </c>
      <c r="BS165" s="77">
        <f t="shared" si="181"/>
        <v>0</v>
      </c>
      <c r="BT165" s="77">
        <f t="shared" si="182"/>
        <v>0</v>
      </c>
      <c r="BU165" s="77">
        <f t="shared" si="183"/>
        <v>0</v>
      </c>
      <c r="BV165" s="77">
        <f t="shared" si="184"/>
        <v>0</v>
      </c>
      <c r="BW165" s="177"/>
      <c r="BX165" s="12" t="str">
        <f t="shared" si="185"/>
        <v/>
      </c>
      <c r="BY165" s="95">
        <f t="shared" si="186"/>
        <v>0</v>
      </c>
      <c r="BZ165" s="177">
        <f t="shared" si="187"/>
        <v>0</v>
      </c>
      <c r="CA165" s="177">
        <f t="shared" si="188"/>
        <v>0</v>
      </c>
      <c r="CB165" s="177">
        <f t="shared" si="189"/>
        <v>0</v>
      </c>
      <c r="CC165" s="177">
        <f t="shared" si="190"/>
        <v>0</v>
      </c>
      <c r="CD165" s="177">
        <f t="shared" si="191"/>
        <v>0</v>
      </c>
      <c r="CE165" s="177">
        <f t="shared" si="192"/>
        <v>0</v>
      </c>
      <c r="CF165" s="177">
        <f t="shared" si="193"/>
        <v>0</v>
      </c>
      <c r="CG165" s="9"/>
    </row>
    <row r="166" spans="1:85">
      <c r="A166" s="205" t="s">
        <v>531</v>
      </c>
      <c r="B166" s="186" t="s">
        <v>532</v>
      </c>
      <c r="C166" s="187" t="s">
        <v>533</v>
      </c>
      <c r="D166" s="177" t="s">
        <v>61</v>
      </c>
      <c r="E166" s="220">
        <v>1</v>
      </c>
      <c r="F166" s="221">
        <v>280.22000000000003</v>
      </c>
      <c r="G166" s="68">
        <f t="shared" si="142"/>
        <v>280.22000000000003</v>
      </c>
      <c r="H166" s="69"/>
      <c r="I166" s="70">
        <f t="shared" si="143"/>
        <v>0</v>
      </c>
      <c r="J166" s="69"/>
      <c r="K166" s="70">
        <f t="shared" si="144"/>
        <v>0</v>
      </c>
      <c r="L166" s="69"/>
      <c r="M166" s="70">
        <f t="shared" si="145"/>
        <v>0</v>
      </c>
      <c r="N166" s="69"/>
      <c r="O166" s="70">
        <f t="shared" si="146"/>
        <v>0</v>
      </c>
      <c r="P166" s="69"/>
      <c r="Q166" s="70">
        <f t="shared" si="147"/>
        <v>0</v>
      </c>
      <c r="R166" s="71">
        <f t="shared" si="148"/>
        <v>1</v>
      </c>
      <c r="S166" s="70">
        <f t="shared" si="149"/>
        <v>280.22000000000003</v>
      </c>
      <c r="T166" s="72">
        <f t="shared" si="150"/>
        <v>0</v>
      </c>
      <c r="U166" s="73">
        <f t="shared" si="151"/>
        <v>0</v>
      </c>
      <c r="V166" s="73">
        <f t="shared" si="152"/>
        <v>0</v>
      </c>
      <c r="W166" s="73">
        <f t="shared" si="153"/>
        <v>0</v>
      </c>
      <c r="X166" s="73">
        <f t="shared" si="154"/>
        <v>0</v>
      </c>
      <c r="Y166" s="73">
        <f t="shared" si="155"/>
        <v>0</v>
      </c>
      <c r="Z166" s="73">
        <f t="shared" si="156"/>
        <v>0</v>
      </c>
      <c r="AA166" s="74"/>
      <c r="AB166" s="177"/>
      <c r="AC166" s="177"/>
      <c r="AD166" s="177"/>
      <c r="AE166" s="177"/>
      <c r="AF166" s="177"/>
      <c r="AG166" s="177"/>
      <c r="AH166" s="177"/>
      <c r="AI166" s="177"/>
      <c r="AJ166" s="177"/>
      <c r="AK166" s="177"/>
      <c r="AL166" s="177"/>
      <c r="AM166" s="177"/>
      <c r="AN166" s="177"/>
      <c r="AO166" s="177"/>
      <c r="AP166" s="177"/>
      <c r="AQ166" s="177"/>
      <c r="AR166" s="177"/>
      <c r="AS166" s="177"/>
      <c r="AT166" s="177"/>
      <c r="AU166" s="71">
        <f t="shared" si="157"/>
        <v>1</v>
      </c>
      <c r="AV166" s="76">
        <f t="shared" si="158"/>
        <v>0</v>
      </c>
      <c r="AW166" s="76">
        <f t="shared" si="159"/>
        <v>0</v>
      </c>
      <c r="AX166" s="76">
        <f t="shared" si="160"/>
        <v>0</v>
      </c>
      <c r="AY166" s="76">
        <f t="shared" si="161"/>
        <v>0</v>
      </c>
      <c r="AZ166" s="76">
        <f t="shared" si="162"/>
        <v>0</v>
      </c>
      <c r="BA166" s="71">
        <f t="shared" si="163"/>
        <v>1</v>
      </c>
      <c r="BB166" s="71">
        <f t="shared" si="164"/>
        <v>0</v>
      </c>
      <c r="BC166" s="77">
        <f t="shared" si="165"/>
        <v>0</v>
      </c>
      <c r="BD166" s="77">
        <f t="shared" si="166"/>
        <v>0</v>
      </c>
      <c r="BE166" s="77">
        <f t="shared" si="167"/>
        <v>0</v>
      </c>
      <c r="BF166" s="77">
        <f t="shared" si="168"/>
        <v>0</v>
      </c>
      <c r="BG166" s="77">
        <f t="shared" si="169"/>
        <v>0</v>
      </c>
      <c r="BH166" s="77">
        <f t="shared" si="170"/>
        <v>0</v>
      </c>
      <c r="BI166" s="77">
        <f t="shared" si="171"/>
        <v>0</v>
      </c>
      <c r="BJ166" s="77">
        <f t="shared" si="172"/>
        <v>0</v>
      </c>
      <c r="BK166" s="77">
        <f t="shared" si="173"/>
        <v>0</v>
      </c>
      <c r="BL166" s="77">
        <f t="shared" si="174"/>
        <v>0</v>
      </c>
      <c r="BM166" s="77">
        <f t="shared" si="175"/>
        <v>0</v>
      </c>
      <c r="BN166" s="77">
        <f t="shared" si="176"/>
        <v>0</v>
      </c>
      <c r="BO166" s="77">
        <f t="shared" si="177"/>
        <v>0</v>
      </c>
      <c r="BP166" s="77">
        <f t="shared" si="178"/>
        <v>0</v>
      </c>
      <c r="BQ166" s="77">
        <f t="shared" si="179"/>
        <v>0</v>
      </c>
      <c r="BR166" s="77">
        <f t="shared" si="180"/>
        <v>0</v>
      </c>
      <c r="BS166" s="77">
        <f t="shared" si="181"/>
        <v>0</v>
      </c>
      <c r="BT166" s="77">
        <f t="shared" si="182"/>
        <v>0</v>
      </c>
      <c r="BU166" s="77">
        <f t="shared" si="183"/>
        <v>0</v>
      </c>
      <c r="BV166" s="77">
        <f t="shared" si="184"/>
        <v>0</v>
      </c>
      <c r="BW166" s="177"/>
      <c r="BX166" s="12" t="str">
        <f t="shared" si="185"/>
        <v/>
      </c>
      <c r="BY166" s="95">
        <f t="shared" si="186"/>
        <v>0</v>
      </c>
      <c r="BZ166" s="177">
        <f t="shared" si="187"/>
        <v>0</v>
      </c>
      <c r="CA166" s="177">
        <f t="shared" si="188"/>
        <v>0</v>
      </c>
      <c r="CB166" s="177">
        <f t="shared" si="189"/>
        <v>0</v>
      </c>
      <c r="CC166" s="177">
        <f t="shared" si="190"/>
        <v>0</v>
      </c>
      <c r="CD166" s="177">
        <f t="shared" si="191"/>
        <v>0</v>
      </c>
      <c r="CE166" s="177">
        <f t="shared" si="192"/>
        <v>0</v>
      </c>
      <c r="CF166" s="177">
        <f t="shared" si="193"/>
        <v>0</v>
      </c>
      <c r="CG166" s="9"/>
    </row>
    <row r="167" spans="1:85">
      <c r="A167" s="58"/>
      <c r="B167" s="59" t="s">
        <v>82</v>
      </c>
      <c r="C167" s="60" t="s">
        <v>534</v>
      </c>
      <c r="D167" s="61"/>
      <c r="E167" s="61"/>
      <c r="F167" s="61"/>
      <c r="G167" s="62">
        <f>SUM(G168:G240)</f>
        <v>72241.747000000003</v>
      </c>
      <c r="H167" s="63"/>
      <c r="I167" s="64">
        <f t="shared" si="143"/>
        <v>0</v>
      </c>
      <c r="J167" s="63"/>
      <c r="K167" s="64">
        <f t="shared" si="144"/>
        <v>0</v>
      </c>
      <c r="L167" s="63"/>
      <c r="M167" s="64">
        <f t="shared" si="145"/>
        <v>0</v>
      </c>
      <c r="N167" s="63"/>
      <c r="O167" s="64">
        <f t="shared" si="146"/>
        <v>0</v>
      </c>
      <c r="P167" s="63"/>
      <c r="Q167" s="64">
        <f t="shared" si="147"/>
        <v>0</v>
      </c>
      <c r="R167" s="176">
        <f t="shared" si="148"/>
        <v>0</v>
      </c>
      <c r="S167" s="62">
        <f>SUM(S168:S240)</f>
        <v>72241.747000000003</v>
      </c>
      <c r="T167" s="62"/>
      <c r="U167" s="62"/>
      <c r="V167" s="62"/>
      <c r="W167" s="62"/>
      <c r="X167" s="62"/>
      <c r="Y167" s="62"/>
      <c r="Z167" s="165">
        <f>IF(C167&lt;&gt;"",SUM(BC167:BV167)/S167,"")</f>
        <v>0</v>
      </c>
      <c r="AA167" s="63"/>
      <c r="AB167" s="63"/>
      <c r="AC167" s="63"/>
      <c r="AD167" s="63"/>
      <c r="AE167" s="63"/>
      <c r="AF167" s="63"/>
      <c r="AG167" s="63"/>
      <c r="AH167" s="63"/>
      <c r="AI167" s="63"/>
      <c r="AJ167" s="63"/>
      <c r="AK167" s="63"/>
      <c r="AL167" s="63"/>
      <c r="AM167" s="63"/>
      <c r="AN167" s="63"/>
      <c r="AO167" s="63"/>
      <c r="AP167" s="63"/>
      <c r="AQ167" s="63"/>
      <c r="AR167" s="63"/>
      <c r="AS167" s="63"/>
      <c r="AT167" s="63"/>
      <c r="AU167" s="67" t="str">
        <f t="shared" si="157"/>
        <v/>
      </c>
      <c r="AV167" s="63">
        <f t="shared" si="158"/>
        <v>0</v>
      </c>
      <c r="AW167" s="63">
        <f t="shared" si="159"/>
        <v>0</v>
      </c>
      <c r="AX167" s="63">
        <f t="shared" si="160"/>
        <v>0</v>
      </c>
      <c r="AY167" s="63">
        <f t="shared" si="161"/>
        <v>0</v>
      </c>
      <c r="AZ167" s="63">
        <f t="shared" si="162"/>
        <v>0</v>
      </c>
      <c r="BA167" s="67">
        <f t="shared" si="163"/>
        <v>0</v>
      </c>
      <c r="BB167" s="67">
        <f t="shared" si="164"/>
        <v>0</v>
      </c>
      <c r="BC167" s="62">
        <f>SUM(BC168:BC240)</f>
        <v>0</v>
      </c>
      <c r="BD167" s="62">
        <f t="shared" ref="BD167:BV167" si="194">SUM(BD168:BD240)</f>
        <v>0</v>
      </c>
      <c r="BE167" s="62">
        <f t="shared" si="194"/>
        <v>0</v>
      </c>
      <c r="BF167" s="62">
        <f t="shared" si="194"/>
        <v>0</v>
      </c>
      <c r="BG167" s="62">
        <f t="shared" si="194"/>
        <v>0</v>
      </c>
      <c r="BH167" s="62">
        <f t="shared" si="194"/>
        <v>0</v>
      </c>
      <c r="BI167" s="62">
        <f t="shared" si="194"/>
        <v>0</v>
      </c>
      <c r="BJ167" s="62">
        <f t="shared" si="194"/>
        <v>0</v>
      </c>
      <c r="BK167" s="62">
        <f t="shared" si="194"/>
        <v>0</v>
      </c>
      <c r="BL167" s="62">
        <f t="shared" si="194"/>
        <v>0</v>
      </c>
      <c r="BM167" s="62">
        <f t="shared" si="194"/>
        <v>0</v>
      </c>
      <c r="BN167" s="62">
        <f t="shared" si="194"/>
        <v>0</v>
      </c>
      <c r="BO167" s="62">
        <f t="shared" si="194"/>
        <v>0</v>
      </c>
      <c r="BP167" s="62">
        <f t="shared" si="194"/>
        <v>0</v>
      </c>
      <c r="BQ167" s="62">
        <f t="shared" si="194"/>
        <v>0</v>
      </c>
      <c r="BR167" s="62">
        <f t="shared" si="194"/>
        <v>0</v>
      </c>
      <c r="BS167" s="62">
        <f t="shared" si="194"/>
        <v>0</v>
      </c>
      <c r="BT167" s="62">
        <f t="shared" si="194"/>
        <v>0</v>
      </c>
      <c r="BU167" s="62">
        <f t="shared" si="194"/>
        <v>0</v>
      </c>
      <c r="BV167" s="62">
        <f t="shared" si="194"/>
        <v>0</v>
      </c>
      <c r="BW167" s="63"/>
      <c r="BX167" t="str">
        <f t="shared" si="185"/>
        <v/>
      </c>
      <c r="BY167" s="94">
        <f t="shared" si="186"/>
        <v>0</v>
      </c>
      <c r="BZ167" s="94">
        <f t="shared" si="187"/>
        <v>0</v>
      </c>
      <c r="CA167" s="94">
        <f t="shared" si="188"/>
        <v>0</v>
      </c>
      <c r="CB167" s="94">
        <f t="shared" si="189"/>
        <v>0</v>
      </c>
      <c r="CC167" s="94">
        <f t="shared" si="190"/>
        <v>0</v>
      </c>
      <c r="CD167" s="94">
        <f t="shared" si="191"/>
        <v>0</v>
      </c>
      <c r="CE167" s="94">
        <f t="shared" si="192"/>
        <v>0</v>
      </c>
      <c r="CF167" s="94">
        <f t="shared" si="193"/>
        <v>0</v>
      </c>
      <c r="CG167" s="9"/>
    </row>
    <row r="168" spans="1:85">
      <c r="A168" s="205"/>
      <c r="B168" s="186" t="s">
        <v>535</v>
      </c>
      <c r="C168" s="222" t="s">
        <v>536</v>
      </c>
      <c r="D168" s="223"/>
      <c r="E168" s="224"/>
      <c r="F168" s="221"/>
      <c r="G168" s="68">
        <f t="shared" si="142"/>
        <v>0</v>
      </c>
      <c r="H168" s="69"/>
      <c r="I168" s="70">
        <f t="shared" si="143"/>
        <v>0</v>
      </c>
      <c r="J168" s="69"/>
      <c r="K168" s="70">
        <f t="shared" si="144"/>
        <v>0</v>
      </c>
      <c r="L168" s="69"/>
      <c r="M168" s="70">
        <f t="shared" si="145"/>
        <v>0</v>
      </c>
      <c r="N168" s="69"/>
      <c r="O168" s="70">
        <f t="shared" si="146"/>
        <v>0</v>
      </c>
      <c r="P168" s="69"/>
      <c r="Q168" s="70">
        <f t="shared" si="147"/>
        <v>0</v>
      </c>
      <c r="R168" s="71">
        <f t="shared" si="148"/>
        <v>0</v>
      </c>
      <c r="S168" s="70">
        <f t="shared" si="149"/>
        <v>0</v>
      </c>
      <c r="T168" s="72" t="str">
        <f t="shared" si="150"/>
        <v/>
      </c>
      <c r="U168" s="73">
        <f t="shared" si="151"/>
        <v>0</v>
      </c>
      <c r="V168" s="73">
        <f t="shared" si="152"/>
        <v>0</v>
      </c>
      <c r="W168" s="73">
        <f t="shared" si="153"/>
        <v>0</v>
      </c>
      <c r="X168" s="73">
        <f t="shared" si="154"/>
        <v>0</v>
      </c>
      <c r="Y168" s="73">
        <f t="shared" si="155"/>
        <v>0</v>
      </c>
      <c r="Z168" s="73" t="str">
        <f t="shared" si="156"/>
        <v/>
      </c>
      <c r="AA168" s="74"/>
      <c r="AB168" s="177"/>
      <c r="AC168" s="177"/>
      <c r="AD168" s="177"/>
      <c r="AE168" s="177"/>
      <c r="AF168" s="177"/>
      <c r="AG168" s="177"/>
      <c r="AH168" s="177"/>
      <c r="AI168" s="177"/>
      <c r="AJ168" s="177"/>
      <c r="AK168" s="177"/>
      <c r="AL168" s="177"/>
      <c r="AM168" s="177"/>
      <c r="AN168" s="177"/>
      <c r="AO168" s="177"/>
      <c r="AP168" s="177"/>
      <c r="AQ168" s="177"/>
      <c r="AR168" s="177"/>
      <c r="AS168" s="177"/>
      <c r="AT168" s="177"/>
      <c r="AU168" s="71" t="str">
        <f t="shared" si="157"/>
        <v/>
      </c>
      <c r="AV168" s="76">
        <f t="shared" si="158"/>
        <v>0</v>
      </c>
      <c r="AW168" s="76">
        <f t="shared" si="159"/>
        <v>0</v>
      </c>
      <c r="AX168" s="76">
        <f t="shared" si="160"/>
        <v>0</v>
      </c>
      <c r="AY168" s="76">
        <f t="shared" si="161"/>
        <v>0</v>
      </c>
      <c r="AZ168" s="76">
        <f t="shared" si="162"/>
        <v>0</v>
      </c>
      <c r="BA168" s="71">
        <f t="shared" si="163"/>
        <v>0</v>
      </c>
      <c r="BB168" s="71">
        <f t="shared" si="164"/>
        <v>0</v>
      </c>
      <c r="BC168" s="77">
        <f t="shared" si="165"/>
        <v>0</v>
      </c>
      <c r="BD168" s="77">
        <f t="shared" si="166"/>
        <v>0</v>
      </c>
      <c r="BE168" s="77">
        <f t="shared" si="167"/>
        <v>0</v>
      </c>
      <c r="BF168" s="77">
        <f t="shared" si="168"/>
        <v>0</v>
      </c>
      <c r="BG168" s="77">
        <f t="shared" si="169"/>
        <v>0</v>
      </c>
      <c r="BH168" s="77">
        <f t="shared" si="170"/>
        <v>0</v>
      </c>
      <c r="BI168" s="77">
        <f t="shared" si="171"/>
        <v>0</v>
      </c>
      <c r="BJ168" s="77">
        <f t="shared" si="172"/>
        <v>0</v>
      </c>
      <c r="BK168" s="77">
        <f t="shared" si="173"/>
        <v>0</v>
      </c>
      <c r="BL168" s="77">
        <f t="shared" si="174"/>
        <v>0</v>
      </c>
      <c r="BM168" s="77">
        <f t="shared" si="175"/>
        <v>0</v>
      </c>
      <c r="BN168" s="77">
        <f t="shared" si="176"/>
        <v>0</v>
      </c>
      <c r="BO168" s="77">
        <f t="shared" si="177"/>
        <v>0</v>
      </c>
      <c r="BP168" s="77">
        <f t="shared" si="178"/>
        <v>0</v>
      </c>
      <c r="BQ168" s="77">
        <f t="shared" si="179"/>
        <v>0</v>
      </c>
      <c r="BR168" s="77">
        <f t="shared" si="180"/>
        <v>0</v>
      </c>
      <c r="BS168" s="77">
        <f t="shared" si="181"/>
        <v>0</v>
      </c>
      <c r="BT168" s="77">
        <f t="shared" si="182"/>
        <v>0</v>
      </c>
      <c r="BU168" s="77">
        <f t="shared" si="183"/>
        <v>0</v>
      </c>
      <c r="BV168" s="77">
        <f t="shared" si="184"/>
        <v>0</v>
      </c>
      <c r="BW168" s="177"/>
      <c r="BX168" s="12" t="str">
        <f t="shared" si="185"/>
        <v/>
      </c>
      <c r="BY168" s="95">
        <f t="shared" si="186"/>
        <v>0</v>
      </c>
      <c r="BZ168" s="177">
        <f t="shared" si="187"/>
        <v>0</v>
      </c>
      <c r="CA168" s="177">
        <f t="shared" si="188"/>
        <v>0</v>
      </c>
      <c r="CB168" s="177">
        <f t="shared" si="189"/>
        <v>0</v>
      </c>
      <c r="CC168" s="177">
        <f t="shared" si="190"/>
        <v>0</v>
      </c>
      <c r="CD168" s="177">
        <f t="shared" si="191"/>
        <v>0</v>
      </c>
      <c r="CE168" s="177">
        <f t="shared" si="192"/>
        <v>0</v>
      </c>
      <c r="CF168" s="177">
        <f t="shared" si="193"/>
        <v>0</v>
      </c>
      <c r="CG168" s="9"/>
    </row>
    <row r="169" spans="1:85">
      <c r="A169" s="205" t="s">
        <v>537</v>
      </c>
      <c r="B169" s="186" t="s">
        <v>538</v>
      </c>
      <c r="C169" s="192" t="s">
        <v>539</v>
      </c>
      <c r="D169" s="225" t="s">
        <v>61</v>
      </c>
      <c r="E169" s="226">
        <v>3</v>
      </c>
      <c r="F169" s="221">
        <v>1.1000000000000001</v>
      </c>
      <c r="G169" s="68">
        <f t="shared" si="142"/>
        <v>3.3000000000000003</v>
      </c>
      <c r="H169" s="69"/>
      <c r="I169" s="70">
        <f t="shared" si="143"/>
        <v>0</v>
      </c>
      <c r="J169" s="69"/>
      <c r="K169" s="70">
        <f t="shared" si="144"/>
        <v>0</v>
      </c>
      <c r="L169" s="69"/>
      <c r="M169" s="70">
        <f t="shared" si="145"/>
        <v>0</v>
      </c>
      <c r="N169" s="69"/>
      <c r="O169" s="70">
        <f t="shared" si="146"/>
        <v>0</v>
      </c>
      <c r="P169" s="69"/>
      <c r="Q169" s="70">
        <f t="shared" si="147"/>
        <v>0</v>
      </c>
      <c r="R169" s="71">
        <f t="shared" si="148"/>
        <v>3</v>
      </c>
      <c r="S169" s="70">
        <f t="shared" si="149"/>
        <v>3.3000000000000003</v>
      </c>
      <c r="T169" s="72">
        <f t="shared" si="150"/>
        <v>0</v>
      </c>
      <c r="U169" s="73">
        <f t="shared" si="151"/>
        <v>0</v>
      </c>
      <c r="V169" s="73">
        <f t="shared" si="152"/>
        <v>0</v>
      </c>
      <c r="W169" s="73">
        <f t="shared" si="153"/>
        <v>0</v>
      </c>
      <c r="X169" s="73">
        <f t="shared" si="154"/>
        <v>0</v>
      </c>
      <c r="Y169" s="73">
        <f t="shared" si="155"/>
        <v>0</v>
      </c>
      <c r="Z169" s="73">
        <f t="shared" si="156"/>
        <v>0</v>
      </c>
      <c r="AA169" s="74"/>
      <c r="AB169" s="177"/>
      <c r="AC169" s="177"/>
      <c r="AD169" s="177"/>
      <c r="AE169" s="177"/>
      <c r="AF169" s="177"/>
      <c r="AG169" s="177"/>
      <c r="AH169" s="177"/>
      <c r="AI169" s="177"/>
      <c r="AJ169" s="177"/>
      <c r="AK169" s="177"/>
      <c r="AL169" s="177"/>
      <c r="AM169" s="177"/>
      <c r="AN169" s="177"/>
      <c r="AO169" s="177"/>
      <c r="AP169" s="177"/>
      <c r="AQ169" s="177"/>
      <c r="AR169" s="177"/>
      <c r="AS169" s="177"/>
      <c r="AT169" s="177"/>
      <c r="AU169" s="71">
        <f t="shared" si="157"/>
        <v>3</v>
      </c>
      <c r="AV169" s="76">
        <f t="shared" si="158"/>
        <v>0</v>
      </c>
      <c r="AW169" s="76">
        <f t="shared" si="159"/>
        <v>0</v>
      </c>
      <c r="AX169" s="76">
        <f t="shared" si="160"/>
        <v>0</v>
      </c>
      <c r="AY169" s="76">
        <f t="shared" si="161"/>
        <v>0</v>
      </c>
      <c r="AZ169" s="76">
        <f t="shared" si="162"/>
        <v>0</v>
      </c>
      <c r="BA169" s="71">
        <f t="shared" si="163"/>
        <v>3</v>
      </c>
      <c r="BB169" s="71">
        <f t="shared" si="164"/>
        <v>0</v>
      </c>
      <c r="BC169" s="77">
        <f t="shared" si="165"/>
        <v>0</v>
      </c>
      <c r="BD169" s="77">
        <f t="shared" si="166"/>
        <v>0</v>
      </c>
      <c r="BE169" s="77">
        <f t="shared" si="167"/>
        <v>0</v>
      </c>
      <c r="BF169" s="77">
        <f t="shared" si="168"/>
        <v>0</v>
      </c>
      <c r="BG169" s="77">
        <f t="shared" si="169"/>
        <v>0</v>
      </c>
      <c r="BH169" s="77">
        <f t="shared" si="170"/>
        <v>0</v>
      </c>
      <c r="BI169" s="77">
        <f t="shared" si="171"/>
        <v>0</v>
      </c>
      <c r="BJ169" s="77">
        <f t="shared" si="172"/>
        <v>0</v>
      </c>
      <c r="BK169" s="77">
        <f t="shared" si="173"/>
        <v>0</v>
      </c>
      <c r="BL169" s="77">
        <f t="shared" si="174"/>
        <v>0</v>
      </c>
      <c r="BM169" s="77">
        <f t="shared" si="175"/>
        <v>0</v>
      </c>
      <c r="BN169" s="77">
        <f t="shared" si="176"/>
        <v>0</v>
      </c>
      <c r="BO169" s="77">
        <f t="shared" si="177"/>
        <v>0</v>
      </c>
      <c r="BP169" s="77">
        <f t="shared" si="178"/>
        <v>0</v>
      </c>
      <c r="BQ169" s="77">
        <f t="shared" si="179"/>
        <v>0</v>
      </c>
      <c r="BR169" s="77">
        <f t="shared" si="180"/>
        <v>0</v>
      </c>
      <c r="BS169" s="77">
        <f t="shared" si="181"/>
        <v>0</v>
      </c>
      <c r="BT169" s="77">
        <f t="shared" si="182"/>
        <v>0</v>
      </c>
      <c r="BU169" s="77">
        <f t="shared" si="183"/>
        <v>0</v>
      </c>
      <c r="BV169" s="77">
        <f t="shared" si="184"/>
        <v>0</v>
      </c>
      <c r="BW169" s="177"/>
      <c r="BX169" s="12" t="str">
        <f t="shared" si="185"/>
        <v/>
      </c>
      <c r="BY169" s="95">
        <f t="shared" si="186"/>
        <v>0</v>
      </c>
      <c r="BZ169" s="177">
        <f t="shared" si="187"/>
        <v>0</v>
      </c>
      <c r="CA169" s="177">
        <f t="shared" si="188"/>
        <v>0</v>
      </c>
      <c r="CB169" s="177">
        <f t="shared" si="189"/>
        <v>0</v>
      </c>
      <c r="CC169" s="177">
        <f t="shared" si="190"/>
        <v>0</v>
      </c>
      <c r="CD169" s="177">
        <f t="shared" si="191"/>
        <v>0</v>
      </c>
      <c r="CE169" s="177">
        <f t="shared" si="192"/>
        <v>0</v>
      </c>
      <c r="CF169" s="177">
        <f t="shared" si="193"/>
        <v>0</v>
      </c>
      <c r="CG169" s="9"/>
    </row>
    <row r="170" spans="1:85">
      <c r="A170" s="205" t="s">
        <v>540</v>
      </c>
      <c r="B170" s="186" t="s">
        <v>541</v>
      </c>
      <c r="C170" s="192" t="s">
        <v>542</v>
      </c>
      <c r="D170" s="225" t="s">
        <v>61</v>
      </c>
      <c r="E170" s="226">
        <v>3</v>
      </c>
      <c r="F170" s="221">
        <v>1.25</v>
      </c>
      <c r="G170" s="68">
        <f t="shared" si="142"/>
        <v>3.75</v>
      </c>
      <c r="H170" s="69"/>
      <c r="I170" s="70">
        <f t="shared" si="143"/>
        <v>0</v>
      </c>
      <c r="J170" s="69"/>
      <c r="K170" s="70">
        <f t="shared" si="144"/>
        <v>0</v>
      </c>
      <c r="L170" s="69"/>
      <c r="M170" s="70">
        <f t="shared" si="145"/>
        <v>0</v>
      </c>
      <c r="N170" s="69"/>
      <c r="O170" s="70">
        <f t="shared" si="146"/>
        <v>0</v>
      </c>
      <c r="P170" s="69"/>
      <c r="Q170" s="70">
        <f t="shared" si="147"/>
        <v>0</v>
      </c>
      <c r="R170" s="71">
        <f t="shared" si="148"/>
        <v>3</v>
      </c>
      <c r="S170" s="70">
        <f t="shared" si="149"/>
        <v>3.75</v>
      </c>
      <c r="T170" s="72">
        <f t="shared" si="150"/>
        <v>0</v>
      </c>
      <c r="U170" s="73">
        <f t="shared" si="151"/>
        <v>0</v>
      </c>
      <c r="V170" s="73">
        <f t="shared" si="152"/>
        <v>0</v>
      </c>
      <c r="W170" s="73">
        <f t="shared" si="153"/>
        <v>0</v>
      </c>
      <c r="X170" s="73">
        <f t="shared" si="154"/>
        <v>0</v>
      </c>
      <c r="Y170" s="73">
        <f t="shared" si="155"/>
        <v>0</v>
      </c>
      <c r="Z170" s="73">
        <f t="shared" si="156"/>
        <v>0</v>
      </c>
      <c r="AA170" s="74"/>
      <c r="AB170" s="177"/>
      <c r="AC170" s="177"/>
      <c r="AD170" s="177"/>
      <c r="AE170" s="177"/>
      <c r="AF170" s="177"/>
      <c r="AG170" s="177"/>
      <c r="AH170" s="177"/>
      <c r="AI170" s="177"/>
      <c r="AJ170" s="177"/>
      <c r="AK170" s="177"/>
      <c r="AL170" s="177"/>
      <c r="AM170" s="177"/>
      <c r="AN170" s="177"/>
      <c r="AO170" s="177"/>
      <c r="AP170" s="177"/>
      <c r="AQ170" s="177"/>
      <c r="AR170" s="177"/>
      <c r="AS170" s="177"/>
      <c r="AT170" s="177"/>
      <c r="AU170" s="71">
        <f t="shared" si="157"/>
        <v>3</v>
      </c>
      <c r="AV170" s="76">
        <f t="shared" si="158"/>
        <v>0</v>
      </c>
      <c r="AW170" s="76">
        <f t="shared" si="159"/>
        <v>0</v>
      </c>
      <c r="AX170" s="76">
        <f t="shared" si="160"/>
        <v>0</v>
      </c>
      <c r="AY170" s="76">
        <f t="shared" si="161"/>
        <v>0</v>
      </c>
      <c r="AZ170" s="76">
        <f t="shared" si="162"/>
        <v>0</v>
      </c>
      <c r="BA170" s="71">
        <f t="shared" si="163"/>
        <v>3</v>
      </c>
      <c r="BB170" s="71">
        <f t="shared" si="164"/>
        <v>0</v>
      </c>
      <c r="BC170" s="77">
        <f t="shared" si="165"/>
        <v>0</v>
      </c>
      <c r="BD170" s="77">
        <f t="shared" si="166"/>
        <v>0</v>
      </c>
      <c r="BE170" s="77">
        <f t="shared" si="167"/>
        <v>0</v>
      </c>
      <c r="BF170" s="77">
        <f t="shared" si="168"/>
        <v>0</v>
      </c>
      <c r="BG170" s="77">
        <f t="shared" si="169"/>
        <v>0</v>
      </c>
      <c r="BH170" s="77">
        <f t="shared" si="170"/>
        <v>0</v>
      </c>
      <c r="BI170" s="77">
        <f t="shared" si="171"/>
        <v>0</v>
      </c>
      <c r="BJ170" s="77">
        <f t="shared" si="172"/>
        <v>0</v>
      </c>
      <c r="BK170" s="77">
        <f t="shared" si="173"/>
        <v>0</v>
      </c>
      <c r="BL170" s="77">
        <f t="shared" si="174"/>
        <v>0</v>
      </c>
      <c r="BM170" s="77">
        <f t="shared" si="175"/>
        <v>0</v>
      </c>
      <c r="BN170" s="77">
        <f t="shared" si="176"/>
        <v>0</v>
      </c>
      <c r="BO170" s="77">
        <f t="shared" si="177"/>
        <v>0</v>
      </c>
      <c r="BP170" s="77">
        <f t="shared" si="178"/>
        <v>0</v>
      </c>
      <c r="BQ170" s="77">
        <f t="shared" si="179"/>
        <v>0</v>
      </c>
      <c r="BR170" s="77">
        <f t="shared" si="180"/>
        <v>0</v>
      </c>
      <c r="BS170" s="77">
        <f t="shared" si="181"/>
        <v>0</v>
      </c>
      <c r="BT170" s="77">
        <f t="shared" si="182"/>
        <v>0</v>
      </c>
      <c r="BU170" s="77">
        <f t="shared" si="183"/>
        <v>0</v>
      </c>
      <c r="BV170" s="77">
        <f t="shared" si="184"/>
        <v>0</v>
      </c>
      <c r="BW170" s="177"/>
      <c r="BX170" s="12" t="str">
        <f t="shared" si="185"/>
        <v/>
      </c>
      <c r="BY170" s="95">
        <f t="shared" si="186"/>
        <v>0</v>
      </c>
      <c r="BZ170" s="177">
        <f t="shared" si="187"/>
        <v>0</v>
      </c>
      <c r="CA170" s="177">
        <f t="shared" si="188"/>
        <v>0</v>
      </c>
      <c r="CB170" s="177">
        <f t="shared" si="189"/>
        <v>0</v>
      </c>
      <c r="CC170" s="177">
        <f t="shared" si="190"/>
        <v>0</v>
      </c>
      <c r="CD170" s="177">
        <f t="shared" si="191"/>
        <v>0</v>
      </c>
      <c r="CE170" s="177">
        <f t="shared" si="192"/>
        <v>0</v>
      </c>
      <c r="CF170" s="177">
        <f t="shared" si="193"/>
        <v>0</v>
      </c>
      <c r="CG170" s="9"/>
    </row>
    <row r="171" spans="1:85">
      <c r="A171" s="205">
        <v>83387</v>
      </c>
      <c r="B171" s="186" t="s">
        <v>543</v>
      </c>
      <c r="C171" s="192" t="s">
        <v>544</v>
      </c>
      <c r="D171" s="225" t="s">
        <v>61</v>
      </c>
      <c r="E171" s="226">
        <v>120</v>
      </c>
      <c r="F171" s="221">
        <v>4.18</v>
      </c>
      <c r="G171" s="68">
        <f t="shared" si="142"/>
        <v>501.59999999999997</v>
      </c>
      <c r="H171" s="69"/>
      <c r="I171" s="70">
        <f t="shared" si="143"/>
        <v>0</v>
      </c>
      <c r="J171" s="69"/>
      <c r="K171" s="70">
        <f t="shared" si="144"/>
        <v>0</v>
      </c>
      <c r="L171" s="69"/>
      <c r="M171" s="70">
        <f t="shared" si="145"/>
        <v>0</v>
      </c>
      <c r="N171" s="69"/>
      <c r="O171" s="70">
        <f t="shared" si="146"/>
        <v>0</v>
      </c>
      <c r="P171" s="69"/>
      <c r="Q171" s="70">
        <f t="shared" si="147"/>
        <v>0</v>
      </c>
      <c r="R171" s="71">
        <f t="shared" si="148"/>
        <v>120</v>
      </c>
      <c r="S171" s="70">
        <f t="shared" si="149"/>
        <v>501.59999999999997</v>
      </c>
      <c r="T171" s="72">
        <f t="shared" si="150"/>
        <v>0</v>
      </c>
      <c r="U171" s="73">
        <f t="shared" si="151"/>
        <v>0</v>
      </c>
      <c r="V171" s="73">
        <f t="shared" si="152"/>
        <v>0</v>
      </c>
      <c r="W171" s="73">
        <f t="shared" si="153"/>
        <v>0</v>
      </c>
      <c r="X171" s="73">
        <f t="shared" si="154"/>
        <v>0</v>
      </c>
      <c r="Y171" s="73">
        <f t="shared" si="155"/>
        <v>0</v>
      </c>
      <c r="Z171" s="73">
        <f t="shared" si="156"/>
        <v>0</v>
      </c>
      <c r="AA171" s="74"/>
      <c r="AB171" s="177"/>
      <c r="AC171" s="177"/>
      <c r="AD171" s="177"/>
      <c r="AE171" s="177"/>
      <c r="AF171" s="177"/>
      <c r="AG171" s="177"/>
      <c r="AH171" s="177"/>
      <c r="AI171" s="177"/>
      <c r="AJ171" s="177"/>
      <c r="AK171" s="177"/>
      <c r="AL171" s="177"/>
      <c r="AM171" s="177"/>
      <c r="AN171" s="177"/>
      <c r="AO171" s="177"/>
      <c r="AP171" s="177"/>
      <c r="AQ171" s="177"/>
      <c r="AR171" s="177"/>
      <c r="AS171" s="177"/>
      <c r="AT171" s="177"/>
      <c r="AU171" s="71">
        <f t="shared" si="157"/>
        <v>120</v>
      </c>
      <c r="AV171" s="76">
        <f t="shared" si="158"/>
        <v>0</v>
      </c>
      <c r="AW171" s="76">
        <f t="shared" si="159"/>
        <v>0</v>
      </c>
      <c r="AX171" s="76">
        <f t="shared" si="160"/>
        <v>0</v>
      </c>
      <c r="AY171" s="76">
        <f t="shared" si="161"/>
        <v>0</v>
      </c>
      <c r="AZ171" s="76">
        <f t="shared" si="162"/>
        <v>0</v>
      </c>
      <c r="BA171" s="71">
        <f t="shared" si="163"/>
        <v>120</v>
      </c>
      <c r="BB171" s="71">
        <f t="shared" si="164"/>
        <v>0</v>
      </c>
      <c r="BC171" s="77">
        <f t="shared" si="165"/>
        <v>0</v>
      </c>
      <c r="BD171" s="77">
        <f t="shared" si="166"/>
        <v>0</v>
      </c>
      <c r="BE171" s="77">
        <f t="shared" si="167"/>
        <v>0</v>
      </c>
      <c r="BF171" s="77">
        <f t="shared" si="168"/>
        <v>0</v>
      </c>
      <c r="BG171" s="77">
        <f t="shared" si="169"/>
        <v>0</v>
      </c>
      <c r="BH171" s="77">
        <f t="shared" si="170"/>
        <v>0</v>
      </c>
      <c r="BI171" s="77">
        <f t="shared" si="171"/>
        <v>0</v>
      </c>
      <c r="BJ171" s="77">
        <f t="shared" si="172"/>
        <v>0</v>
      </c>
      <c r="BK171" s="77">
        <f t="shared" si="173"/>
        <v>0</v>
      </c>
      <c r="BL171" s="77">
        <f t="shared" si="174"/>
        <v>0</v>
      </c>
      <c r="BM171" s="77">
        <f t="shared" si="175"/>
        <v>0</v>
      </c>
      <c r="BN171" s="77">
        <f t="shared" si="176"/>
        <v>0</v>
      </c>
      <c r="BO171" s="77">
        <f t="shared" si="177"/>
        <v>0</v>
      </c>
      <c r="BP171" s="77">
        <f t="shared" si="178"/>
        <v>0</v>
      </c>
      <c r="BQ171" s="77">
        <f t="shared" si="179"/>
        <v>0</v>
      </c>
      <c r="BR171" s="77">
        <f t="shared" si="180"/>
        <v>0</v>
      </c>
      <c r="BS171" s="77">
        <f t="shared" si="181"/>
        <v>0</v>
      </c>
      <c r="BT171" s="77">
        <f t="shared" si="182"/>
        <v>0</v>
      </c>
      <c r="BU171" s="77">
        <f t="shared" si="183"/>
        <v>0</v>
      </c>
      <c r="BV171" s="77">
        <f t="shared" si="184"/>
        <v>0</v>
      </c>
      <c r="BW171" s="177"/>
      <c r="BX171" s="12" t="str">
        <f t="shared" si="185"/>
        <v/>
      </c>
      <c r="BY171" s="95">
        <f t="shared" si="186"/>
        <v>0</v>
      </c>
      <c r="BZ171" s="177">
        <f t="shared" si="187"/>
        <v>0</v>
      </c>
      <c r="CA171" s="177">
        <f t="shared" si="188"/>
        <v>0</v>
      </c>
      <c r="CB171" s="177">
        <f t="shared" si="189"/>
        <v>0</v>
      </c>
      <c r="CC171" s="177">
        <f t="shared" si="190"/>
        <v>0</v>
      </c>
      <c r="CD171" s="177">
        <f t="shared" si="191"/>
        <v>0</v>
      </c>
      <c r="CE171" s="177">
        <f t="shared" si="192"/>
        <v>0</v>
      </c>
      <c r="CF171" s="177">
        <f t="shared" si="193"/>
        <v>0</v>
      </c>
      <c r="CG171" s="9"/>
    </row>
    <row r="172" spans="1:85">
      <c r="A172" s="205">
        <v>83388</v>
      </c>
      <c r="B172" s="186" t="s">
        <v>545</v>
      </c>
      <c r="C172" s="192" t="s">
        <v>546</v>
      </c>
      <c r="D172" s="225" t="s">
        <v>61</v>
      </c>
      <c r="E172" s="226">
        <v>149</v>
      </c>
      <c r="F172" s="221">
        <v>7.44</v>
      </c>
      <c r="G172" s="68">
        <f t="shared" si="142"/>
        <v>1108.56</v>
      </c>
      <c r="H172" s="69"/>
      <c r="I172" s="70">
        <f t="shared" si="143"/>
        <v>0</v>
      </c>
      <c r="J172" s="69"/>
      <c r="K172" s="70">
        <f t="shared" si="144"/>
        <v>0</v>
      </c>
      <c r="L172" s="69"/>
      <c r="M172" s="70">
        <f t="shared" si="145"/>
        <v>0</v>
      </c>
      <c r="N172" s="69"/>
      <c r="O172" s="70">
        <f t="shared" si="146"/>
        <v>0</v>
      </c>
      <c r="P172" s="69"/>
      <c r="Q172" s="70">
        <f t="shared" si="147"/>
        <v>0</v>
      </c>
      <c r="R172" s="71">
        <f t="shared" si="148"/>
        <v>149</v>
      </c>
      <c r="S172" s="70">
        <f t="shared" si="149"/>
        <v>1108.56</v>
      </c>
      <c r="T172" s="72">
        <f t="shared" si="150"/>
        <v>0</v>
      </c>
      <c r="U172" s="73">
        <f t="shared" si="151"/>
        <v>0</v>
      </c>
      <c r="V172" s="73">
        <f t="shared" si="152"/>
        <v>0</v>
      </c>
      <c r="W172" s="73">
        <f t="shared" si="153"/>
        <v>0</v>
      </c>
      <c r="X172" s="73">
        <f t="shared" si="154"/>
        <v>0</v>
      </c>
      <c r="Y172" s="73">
        <f t="shared" si="155"/>
        <v>0</v>
      </c>
      <c r="Z172" s="73">
        <f t="shared" si="156"/>
        <v>0</v>
      </c>
      <c r="AA172" s="74"/>
      <c r="AB172" s="177"/>
      <c r="AC172" s="177"/>
      <c r="AD172" s="177"/>
      <c r="AE172" s="177"/>
      <c r="AF172" s="177"/>
      <c r="AG172" s="177"/>
      <c r="AH172" s="177"/>
      <c r="AI172" s="177"/>
      <c r="AJ172" s="177"/>
      <c r="AK172" s="177"/>
      <c r="AL172" s="177"/>
      <c r="AM172" s="177"/>
      <c r="AN172" s="177"/>
      <c r="AO172" s="177"/>
      <c r="AP172" s="177"/>
      <c r="AQ172" s="177"/>
      <c r="AR172" s="177"/>
      <c r="AS172" s="177"/>
      <c r="AT172" s="177"/>
      <c r="AU172" s="71">
        <f t="shared" si="157"/>
        <v>149</v>
      </c>
      <c r="AV172" s="76">
        <f t="shared" si="158"/>
        <v>0</v>
      </c>
      <c r="AW172" s="76">
        <f t="shared" si="159"/>
        <v>0</v>
      </c>
      <c r="AX172" s="76">
        <f t="shared" si="160"/>
        <v>0</v>
      </c>
      <c r="AY172" s="76">
        <f t="shared" si="161"/>
        <v>0</v>
      </c>
      <c r="AZ172" s="76">
        <f t="shared" si="162"/>
        <v>0</v>
      </c>
      <c r="BA172" s="71">
        <f t="shared" si="163"/>
        <v>149</v>
      </c>
      <c r="BB172" s="71">
        <f t="shared" si="164"/>
        <v>0</v>
      </c>
      <c r="BC172" s="77">
        <f t="shared" si="165"/>
        <v>0</v>
      </c>
      <c r="BD172" s="77">
        <f t="shared" si="166"/>
        <v>0</v>
      </c>
      <c r="BE172" s="77">
        <f t="shared" si="167"/>
        <v>0</v>
      </c>
      <c r="BF172" s="77">
        <f t="shared" si="168"/>
        <v>0</v>
      </c>
      <c r="BG172" s="77">
        <f t="shared" si="169"/>
        <v>0</v>
      </c>
      <c r="BH172" s="77">
        <f t="shared" si="170"/>
        <v>0</v>
      </c>
      <c r="BI172" s="77">
        <f t="shared" si="171"/>
        <v>0</v>
      </c>
      <c r="BJ172" s="77">
        <f t="shared" si="172"/>
        <v>0</v>
      </c>
      <c r="BK172" s="77">
        <f t="shared" si="173"/>
        <v>0</v>
      </c>
      <c r="BL172" s="77">
        <f t="shared" si="174"/>
        <v>0</v>
      </c>
      <c r="BM172" s="77">
        <f t="shared" si="175"/>
        <v>0</v>
      </c>
      <c r="BN172" s="77">
        <f t="shared" si="176"/>
        <v>0</v>
      </c>
      <c r="BO172" s="77">
        <f t="shared" si="177"/>
        <v>0</v>
      </c>
      <c r="BP172" s="77">
        <f t="shared" si="178"/>
        <v>0</v>
      </c>
      <c r="BQ172" s="77">
        <f t="shared" si="179"/>
        <v>0</v>
      </c>
      <c r="BR172" s="77">
        <f t="shared" si="180"/>
        <v>0</v>
      </c>
      <c r="BS172" s="77">
        <f t="shared" si="181"/>
        <v>0</v>
      </c>
      <c r="BT172" s="77">
        <f t="shared" si="182"/>
        <v>0</v>
      </c>
      <c r="BU172" s="77">
        <f t="shared" si="183"/>
        <v>0</v>
      </c>
      <c r="BV172" s="77">
        <f t="shared" si="184"/>
        <v>0</v>
      </c>
      <c r="BW172" s="177"/>
      <c r="BX172" s="12" t="str">
        <f t="shared" si="185"/>
        <v/>
      </c>
      <c r="BY172" s="95">
        <f t="shared" si="186"/>
        <v>0</v>
      </c>
      <c r="BZ172" s="177">
        <f t="shared" si="187"/>
        <v>0</v>
      </c>
      <c r="CA172" s="177">
        <f t="shared" si="188"/>
        <v>0</v>
      </c>
      <c r="CB172" s="177">
        <f t="shared" si="189"/>
        <v>0</v>
      </c>
      <c r="CC172" s="177">
        <f t="shared" si="190"/>
        <v>0</v>
      </c>
      <c r="CD172" s="177">
        <f t="shared" si="191"/>
        <v>0</v>
      </c>
      <c r="CE172" s="177">
        <f t="shared" si="192"/>
        <v>0</v>
      </c>
      <c r="CF172" s="177">
        <f t="shared" si="193"/>
        <v>0</v>
      </c>
      <c r="CG172" s="9"/>
    </row>
    <row r="173" spans="1:85">
      <c r="A173" s="205"/>
      <c r="B173" s="186" t="s">
        <v>547</v>
      </c>
      <c r="C173" s="222" t="s">
        <v>548</v>
      </c>
      <c r="D173" s="223"/>
      <c r="E173" s="226"/>
      <c r="F173" s="221"/>
      <c r="G173" s="68">
        <f t="shared" si="142"/>
        <v>0</v>
      </c>
      <c r="H173" s="69"/>
      <c r="I173" s="70">
        <f t="shared" si="143"/>
        <v>0</v>
      </c>
      <c r="J173" s="69"/>
      <c r="K173" s="70">
        <f t="shared" si="144"/>
        <v>0</v>
      </c>
      <c r="L173" s="69"/>
      <c r="M173" s="70">
        <f t="shared" si="145"/>
        <v>0</v>
      </c>
      <c r="N173" s="69"/>
      <c r="O173" s="70">
        <f t="shared" si="146"/>
        <v>0</v>
      </c>
      <c r="P173" s="69"/>
      <c r="Q173" s="70">
        <f t="shared" si="147"/>
        <v>0</v>
      </c>
      <c r="R173" s="71">
        <f t="shared" si="148"/>
        <v>0</v>
      </c>
      <c r="S173" s="70">
        <f t="shared" si="149"/>
        <v>0</v>
      </c>
      <c r="T173" s="72" t="str">
        <f t="shared" si="150"/>
        <v/>
      </c>
      <c r="U173" s="73">
        <f t="shared" si="151"/>
        <v>0</v>
      </c>
      <c r="V173" s="73">
        <f t="shared" si="152"/>
        <v>0</v>
      </c>
      <c r="W173" s="73">
        <f t="shared" si="153"/>
        <v>0</v>
      </c>
      <c r="X173" s="73">
        <f t="shared" si="154"/>
        <v>0</v>
      </c>
      <c r="Y173" s="73">
        <f t="shared" si="155"/>
        <v>0</v>
      </c>
      <c r="Z173" s="73" t="str">
        <f t="shared" si="156"/>
        <v/>
      </c>
      <c r="AA173" s="74"/>
      <c r="AB173" s="177"/>
      <c r="AC173" s="177"/>
      <c r="AD173" s="177"/>
      <c r="AE173" s="177"/>
      <c r="AF173" s="177"/>
      <c r="AG173" s="177"/>
      <c r="AH173" s="177"/>
      <c r="AI173" s="177"/>
      <c r="AJ173" s="177"/>
      <c r="AK173" s="177"/>
      <c r="AL173" s="177"/>
      <c r="AM173" s="177"/>
      <c r="AN173" s="177"/>
      <c r="AO173" s="177"/>
      <c r="AP173" s="177"/>
      <c r="AQ173" s="177"/>
      <c r="AR173" s="177"/>
      <c r="AS173" s="177"/>
      <c r="AT173" s="177"/>
      <c r="AU173" s="71" t="str">
        <f t="shared" si="157"/>
        <v/>
      </c>
      <c r="AV173" s="76">
        <f t="shared" si="158"/>
        <v>0</v>
      </c>
      <c r="AW173" s="76">
        <f t="shared" si="159"/>
        <v>0</v>
      </c>
      <c r="AX173" s="76">
        <f t="shared" si="160"/>
        <v>0</v>
      </c>
      <c r="AY173" s="76">
        <f t="shared" si="161"/>
        <v>0</v>
      </c>
      <c r="AZ173" s="76">
        <f t="shared" si="162"/>
        <v>0</v>
      </c>
      <c r="BA173" s="71">
        <f t="shared" si="163"/>
        <v>0</v>
      </c>
      <c r="BB173" s="71">
        <f t="shared" si="164"/>
        <v>0</v>
      </c>
      <c r="BC173" s="77">
        <f t="shared" si="165"/>
        <v>0</v>
      </c>
      <c r="BD173" s="77">
        <f t="shared" si="166"/>
        <v>0</v>
      </c>
      <c r="BE173" s="77">
        <f t="shared" si="167"/>
        <v>0</v>
      </c>
      <c r="BF173" s="77">
        <f t="shared" si="168"/>
        <v>0</v>
      </c>
      <c r="BG173" s="77">
        <f t="shared" si="169"/>
        <v>0</v>
      </c>
      <c r="BH173" s="77">
        <f t="shared" si="170"/>
        <v>0</v>
      </c>
      <c r="BI173" s="77">
        <f t="shared" si="171"/>
        <v>0</v>
      </c>
      <c r="BJ173" s="77">
        <f t="shared" si="172"/>
        <v>0</v>
      </c>
      <c r="BK173" s="77">
        <f t="shared" si="173"/>
        <v>0</v>
      </c>
      <c r="BL173" s="77">
        <f t="shared" si="174"/>
        <v>0</v>
      </c>
      <c r="BM173" s="77">
        <f t="shared" si="175"/>
        <v>0</v>
      </c>
      <c r="BN173" s="77">
        <f t="shared" si="176"/>
        <v>0</v>
      </c>
      <c r="BO173" s="77">
        <f t="shared" si="177"/>
        <v>0</v>
      </c>
      <c r="BP173" s="77">
        <f t="shared" si="178"/>
        <v>0</v>
      </c>
      <c r="BQ173" s="77">
        <f t="shared" si="179"/>
        <v>0</v>
      </c>
      <c r="BR173" s="77">
        <f t="shared" si="180"/>
        <v>0</v>
      </c>
      <c r="BS173" s="77">
        <f t="shared" si="181"/>
        <v>0</v>
      </c>
      <c r="BT173" s="77">
        <f t="shared" si="182"/>
        <v>0</v>
      </c>
      <c r="BU173" s="77">
        <f t="shared" si="183"/>
        <v>0</v>
      </c>
      <c r="BV173" s="77">
        <f t="shared" si="184"/>
        <v>0</v>
      </c>
      <c r="BW173" s="177"/>
      <c r="BX173" s="12" t="str">
        <f t="shared" si="185"/>
        <v/>
      </c>
      <c r="BY173" s="95">
        <f t="shared" si="186"/>
        <v>0</v>
      </c>
      <c r="BZ173" s="177">
        <f t="shared" si="187"/>
        <v>0</v>
      </c>
      <c r="CA173" s="177">
        <f t="shared" si="188"/>
        <v>0</v>
      </c>
      <c r="CB173" s="177">
        <f t="shared" si="189"/>
        <v>0</v>
      </c>
      <c r="CC173" s="177">
        <f t="shared" si="190"/>
        <v>0</v>
      </c>
      <c r="CD173" s="177">
        <f t="shared" si="191"/>
        <v>0</v>
      </c>
      <c r="CE173" s="177">
        <f t="shared" si="192"/>
        <v>0</v>
      </c>
      <c r="CF173" s="177">
        <f t="shared" si="193"/>
        <v>0</v>
      </c>
      <c r="CG173" s="9"/>
    </row>
    <row r="174" spans="1:85">
      <c r="A174" s="205" t="s">
        <v>549</v>
      </c>
      <c r="B174" s="186" t="s">
        <v>550</v>
      </c>
      <c r="C174" s="192" t="s">
        <v>551</v>
      </c>
      <c r="D174" s="223" t="s">
        <v>61</v>
      </c>
      <c r="E174" s="226">
        <v>1</v>
      </c>
      <c r="F174" s="221">
        <v>739.8</v>
      </c>
      <c r="G174" s="68">
        <f t="shared" si="142"/>
        <v>739.8</v>
      </c>
      <c r="H174" s="69"/>
      <c r="I174" s="70">
        <f t="shared" si="143"/>
        <v>0</v>
      </c>
      <c r="J174" s="69"/>
      <c r="K174" s="70">
        <f t="shared" si="144"/>
        <v>0</v>
      </c>
      <c r="L174" s="69"/>
      <c r="M174" s="70">
        <f t="shared" si="145"/>
        <v>0</v>
      </c>
      <c r="N174" s="69"/>
      <c r="O174" s="70">
        <f t="shared" si="146"/>
        <v>0</v>
      </c>
      <c r="P174" s="69"/>
      <c r="Q174" s="70">
        <f t="shared" si="147"/>
        <v>0</v>
      </c>
      <c r="R174" s="71">
        <f t="shared" si="148"/>
        <v>1</v>
      </c>
      <c r="S174" s="70">
        <f t="shared" si="149"/>
        <v>739.8</v>
      </c>
      <c r="T174" s="72">
        <f t="shared" si="150"/>
        <v>0</v>
      </c>
      <c r="U174" s="73">
        <f t="shared" si="151"/>
        <v>0</v>
      </c>
      <c r="V174" s="73">
        <f t="shared" si="152"/>
        <v>0</v>
      </c>
      <c r="W174" s="73">
        <f t="shared" si="153"/>
        <v>0</v>
      </c>
      <c r="X174" s="73">
        <f t="shared" si="154"/>
        <v>0</v>
      </c>
      <c r="Y174" s="73">
        <f t="shared" si="155"/>
        <v>0</v>
      </c>
      <c r="Z174" s="73">
        <f t="shared" si="156"/>
        <v>0</v>
      </c>
      <c r="AA174" s="74"/>
      <c r="AB174" s="177"/>
      <c r="AC174" s="177"/>
      <c r="AD174" s="177"/>
      <c r="AE174" s="177"/>
      <c r="AF174" s="177"/>
      <c r="AG174" s="177"/>
      <c r="AH174" s="177"/>
      <c r="AI174" s="177"/>
      <c r="AJ174" s="177"/>
      <c r="AK174" s="177"/>
      <c r="AL174" s="177"/>
      <c r="AM174" s="177"/>
      <c r="AN174" s="177"/>
      <c r="AO174" s="177"/>
      <c r="AP174" s="177"/>
      <c r="AQ174" s="177"/>
      <c r="AR174" s="177"/>
      <c r="AS174" s="177"/>
      <c r="AT174" s="177"/>
      <c r="AU174" s="71">
        <f t="shared" si="157"/>
        <v>1</v>
      </c>
      <c r="AV174" s="76">
        <f t="shared" si="158"/>
        <v>0</v>
      </c>
      <c r="AW174" s="76">
        <f t="shared" si="159"/>
        <v>0</v>
      </c>
      <c r="AX174" s="76">
        <f t="shared" si="160"/>
        <v>0</v>
      </c>
      <c r="AY174" s="76">
        <f t="shared" si="161"/>
        <v>0</v>
      </c>
      <c r="AZ174" s="76">
        <f t="shared" si="162"/>
        <v>0</v>
      </c>
      <c r="BA174" s="71">
        <f t="shared" si="163"/>
        <v>1</v>
      </c>
      <c r="BB174" s="71">
        <f t="shared" si="164"/>
        <v>0</v>
      </c>
      <c r="BC174" s="77">
        <f t="shared" si="165"/>
        <v>0</v>
      </c>
      <c r="BD174" s="77">
        <f t="shared" si="166"/>
        <v>0</v>
      </c>
      <c r="BE174" s="77">
        <f t="shared" si="167"/>
        <v>0</v>
      </c>
      <c r="BF174" s="77">
        <f t="shared" si="168"/>
        <v>0</v>
      </c>
      <c r="BG174" s="77">
        <f t="shared" si="169"/>
        <v>0</v>
      </c>
      <c r="BH174" s="77">
        <f t="shared" si="170"/>
        <v>0</v>
      </c>
      <c r="BI174" s="77">
        <f t="shared" si="171"/>
        <v>0</v>
      </c>
      <c r="BJ174" s="77">
        <f t="shared" si="172"/>
        <v>0</v>
      </c>
      <c r="BK174" s="77">
        <f t="shared" si="173"/>
        <v>0</v>
      </c>
      <c r="BL174" s="77">
        <f t="shared" si="174"/>
        <v>0</v>
      </c>
      <c r="BM174" s="77">
        <f t="shared" si="175"/>
        <v>0</v>
      </c>
      <c r="BN174" s="77">
        <f t="shared" si="176"/>
        <v>0</v>
      </c>
      <c r="BO174" s="77">
        <f t="shared" si="177"/>
        <v>0</v>
      </c>
      <c r="BP174" s="77">
        <f t="shared" si="178"/>
        <v>0</v>
      </c>
      <c r="BQ174" s="77">
        <f t="shared" si="179"/>
        <v>0</v>
      </c>
      <c r="BR174" s="77">
        <f t="shared" si="180"/>
        <v>0</v>
      </c>
      <c r="BS174" s="77">
        <f t="shared" si="181"/>
        <v>0</v>
      </c>
      <c r="BT174" s="77">
        <f t="shared" si="182"/>
        <v>0</v>
      </c>
      <c r="BU174" s="77">
        <f t="shared" si="183"/>
        <v>0</v>
      </c>
      <c r="BV174" s="77">
        <f t="shared" si="184"/>
        <v>0</v>
      </c>
      <c r="BW174" s="177"/>
      <c r="BX174" s="12" t="str">
        <f t="shared" si="185"/>
        <v/>
      </c>
      <c r="BY174" s="95">
        <f t="shared" si="186"/>
        <v>0</v>
      </c>
      <c r="BZ174" s="177">
        <f t="shared" si="187"/>
        <v>0</v>
      </c>
      <c r="CA174" s="177">
        <f t="shared" si="188"/>
        <v>0</v>
      </c>
      <c r="CB174" s="177">
        <f t="shared" si="189"/>
        <v>0</v>
      </c>
      <c r="CC174" s="177">
        <f t="shared" si="190"/>
        <v>0</v>
      </c>
      <c r="CD174" s="177">
        <f t="shared" si="191"/>
        <v>0</v>
      </c>
      <c r="CE174" s="177">
        <f t="shared" si="192"/>
        <v>0</v>
      </c>
      <c r="CF174" s="177">
        <f t="shared" si="193"/>
        <v>0</v>
      </c>
      <c r="CG174" s="9"/>
    </row>
    <row r="175" spans="1:85">
      <c r="A175" s="205" t="s">
        <v>552</v>
      </c>
      <c r="B175" s="186" t="s">
        <v>553</v>
      </c>
      <c r="C175" s="192" t="s">
        <v>554</v>
      </c>
      <c r="D175" s="225" t="s">
        <v>73</v>
      </c>
      <c r="E175" s="226">
        <v>1</v>
      </c>
      <c r="F175" s="221">
        <v>8.25</v>
      </c>
      <c r="G175" s="68">
        <f t="shared" si="142"/>
        <v>8.25</v>
      </c>
      <c r="H175" s="69"/>
      <c r="I175" s="70">
        <f t="shared" si="143"/>
        <v>0</v>
      </c>
      <c r="J175" s="69"/>
      <c r="K175" s="70">
        <f t="shared" si="144"/>
        <v>0</v>
      </c>
      <c r="L175" s="69"/>
      <c r="M175" s="70">
        <f t="shared" si="145"/>
        <v>0</v>
      </c>
      <c r="N175" s="69"/>
      <c r="O175" s="70">
        <f t="shared" si="146"/>
        <v>0</v>
      </c>
      <c r="P175" s="69"/>
      <c r="Q175" s="70">
        <f t="shared" si="147"/>
        <v>0</v>
      </c>
      <c r="R175" s="71">
        <f t="shared" si="148"/>
        <v>1</v>
      </c>
      <c r="S175" s="70">
        <f t="shared" si="149"/>
        <v>8.25</v>
      </c>
      <c r="T175" s="72">
        <f t="shared" si="150"/>
        <v>0</v>
      </c>
      <c r="U175" s="73">
        <f t="shared" si="151"/>
        <v>0</v>
      </c>
      <c r="V175" s="73">
        <f t="shared" si="152"/>
        <v>0</v>
      </c>
      <c r="W175" s="73">
        <f t="shared" si="153"/>
        <v>0</v>
      </c>
      <c r="X175" s="73">
        <f t="shared" si="154"/>
        <v>0</v>
      </c>
      <c r="Y175" s="73">
        <f t="shared" si="155"/>
        <v>0</v>
      </c>
      <c r="Z175" s="73">
        <f t="shared" si="156"/>
        <v>0</v>
      </c>
      <c r="AA175" s="74"/>
      <c r="AB175" s="177"/>
      <c r="AC175" s="177"/>
      <c r="AD175" s="177"/>
      <c r="AE175" s="177"/>
      <c r="AF175" s="177"/>
      <c r="AG175" s="177"/>
      <c r="AH175" s="177"/>
      <c r="AI175" s="177"/>
      <c r="AJ175" s="177"/>
      <c r="AK175" s="177"/>
      <c r="AL175" s="177"/>
      <c r="AM175" s="177"/>
      <c r="AN175" s="177"/>
      <c r="AO175" s="177"/>
      <c r="AP175" s="177"/>
      <c r="AQ175" s="177"/>
      <c r="AR175" s="177"/>
      <c r="AS175" s="177"/>
      <c r="AT175" s="177"/>
      <c r="AU175" s="71">
        <f t="shared" si="157"/>
        <v>1</v>
      </c>
      <c r="AV175" s="76">
        <f t="shared" si="158"/>
        <v>0</v>
      </c>
      <c r="AW175" s="76">
        <f t="shared" si="159"/>
        <v>0</v>
      </c>
      <c r="AX175" s="76">
        <f t="shared" si="160"/>
        <v>0</v>
      </c>
      <c r="AY175" s="76">
        <f t="shared" si="161"/>
        <v>0</v>
      </c>
      <c r="AZ175" s="76">
        <f t="shared" si="162"/>
        <v>0</v>
      </c>
      <c r="BA175" s="71">
        <f t="shared" si="163"/>
        <v>1</v>
      </c>
      <c r="BB175" s="71">
        <f t="shared" si="164"/>
        <v>0</v>
      </c>
      <c r="BC175" s="77">
        <f t="shared" si="165"/>
        <v>0</v>
      </c>
      <c r="BD175" s="77">
        <f t="shared" si="166"/>
        <v>0</v>
      </c>
      <c r="BE175" s="77">
        <f t="shared" si="167"/>
        <v>0</v>
      </c>
      <c r="BF175" s="77">
        <f t="shared" si="168"/>
        <v>0</v>
      </c>
      <c r="BG175" s="77">
        <f t="shared" si="169"/>
        <v>0</v>
      </c>
      <c r="BH175" s="77">
        <f t="shared" si="170"/>
        <v>0</v>
      </c>
      <c r="BI175" s="77">
        <f t="shared" si="171"/>
        <v>0</v>
      </c>
      <c r="BJ175" s="77">
        <f t="shared" si="172"/>
        <v>0</v>
      </c>
      <c r="BK175" s="77">
        <f t="shared" si="173"/>
        <v>0</v>
      </c>
      <c r="BL175" s="77">
        <f t="shared" si="174"/>
        <v>0</v>
      </c>
      <c r="BM175" s="77">
        <f t="shared" si="175"/>
        <v>0</v>
      </c>
      <c r="BN175" s="77">
        <f t="shared" si="176"/>
        <v>0</v>
      </c>
      <c r="BO175" s="77">
        <f t="shared" si="177"/>
        <v>0</v>
      </c>
      <c r="BP175" s="77">
        <f t="shared" si="178"/>
        <v>0</v>
      </c>
      <c r="BQ175" s="77">
        <f t="shared" si="179"/>
        <v>0</v>
      </c>
      <c r="BR175" s="77">
        <f t="shared" si="180"/>
        <v>0</v>
      </c>
      <c r="BS175" s="77">
        <f t="shared" si="181"/>
        <v>0</v>
      </c>
      <c r="BT175" s="77">
        <f t="shared" si="182"/>
        <v>0</v>
      </c>
      <c r="BU175" s="77">
        <f t="shared" si="183"/>
        <v>0</v>
      </c>
      <c r="BV175" s="77">
        <f t="shared" si="184"/>
        <v>0</v>
      </c>
      <c r="BW175" s="177"/>
      <c r="BX175" s="12" t="str">
        <f t="shared" si="185"/>
        <v/>
      </c>
      <c r="BY175" s="95">
        <f t="shared" si="186"/>
        <v>0</v>
      </c>
      <c r="BZ175" s="177">
        <f t="shared" si="187"/>
        <v>0</v>
      </c>
      <c r="CA175" s="177">
        <f t="shared" si="188"/>
        <v>0</v>
      </c>
      <c r="CB175" s="177">
        <f t="shared" si="189"/>
        <v>0</v>
      </c>
      <c r="CC175" s="177">
        <f t="shared" si="190"/>
        <v>0</v>
      </c>
      <c r="CD175" s="177">
        <f t="shared" si="191"/>
        <v>0</v>
      </c>
      <c r="CE175" s="177">
        <f t="shared" si="192"/>
        <v>0</v>
      </c>
      <c r="CF175" s="177">
        <f t="shared" si="193"/>
        <v>0</v>
      </c>
      <c r="CG175" s="9"/>
    </row>
    <row r="176" spans="1:85">
      <c r="A176" s="205" t="s">
        <v>462</v>
      </c>
      <c r="B176" s="186" t="s">
        <v>555</v>
      </c>
      <c r="C176" s="192" t="s">
        <v>556</v>
      </c>
      <c r="D176" s="225" t="s">
        <v>61</v>
      </c>
      <c r="E176" s="226">
        <v>75</v>
      </c>
      <c r="F176" s="221">
        <v>0.17</v>
      </c>
      <c r="G176" s="68">
        <f t="shared" si="142"/>
        <v>12.750000000000002</v>
      </c>
      <c r="H176" s="69"/>
      <c r="I176" s="70">
        <f t="shared" si="143"/>
        <v>0</v>
      </c>
      <c r="J176" s="69"/>
      <c r="K176" s="70">
        <f t="shared" si="144"/>
        <v>0</v>
      </c>
      <c r="L176" s="69"/>
      <c r="M176" s="70">
        <f t="shared" si="145"/>
        <v>0</v>
      </c>
      <c r="N176" s="69"/>
      <c r="O176" s="70">
        <f t="shared" si="146"/>
        <v>0</v>
      </c>
      <c r="P176" s="69"/>
      <c r="Q176" s="70">
        <f t="shared" si="147"/>
        <v>0</v>
      </c>
      <c r="R176" s="71">
        <f t="shared" si="148"/>
        <v>75</v>
      </c>
      <c r="S176" s="70">
        <f t="shared" si="149"/>
        <v>12.750000000000002</v>
      </c>
      <c r="T176" s="72">
        <f t="shared" si="150"/>
        <v>0</v>
      </c>
      <c r="U176" s="73">
        <f t="shared" si="151"/>
        <v>0</v>
      </c>
      <c r="V176" s="73">
        <f t="shared" si="152"/>
        <v>0</v>
      </c>
      <c r="W176" s="73">
        <f t="shared" si="153"/>
        <v>0</v>
      </c>
      <c r="X176" s="73">
        <f t="shared" si="154"/>
        <v>0</v>
      </c>
      <c r="Y176" s="73">
        <f t="shared" si="155"/>
        <v>0</v>
      </c>
      <c r="Z176" s="73">
        <f t="shared" si="156"/>
        <v>0</v>
      </c>
      <c r="AA176" s="74"/>
      <c r="AB176" s="177"/>
      <c r="AC176" s="177"/>
      <c r="AD176" s="177"/>
      <c r="AE176" s="177"/>
      <c r="AF176" s="177"/>
      <c r="AG176" s="177"/>
      <c r="AH176" s="177"/>
      <c r="AI176" s="177"/>
      <c r="AJ176" s="177"/>
      <c r="AK176" s="177"/>
      <c r="AL176" s="177"/>
      <c r="AM176" s="177"/>
      <c r="AN176" s="177"/>
      <c r="AO176" s="177"/>
      <c r="AP176" s="177"/>
      <c r="AQ176" s="177"/>
      <c r="AR176" s="177"/>
      <c r="AS176" s="177"/>
      <c r="AT176" s="177"/>
      <c r="AU176" s="71">
        <f t="shared" si="157"/>
        <v>75</v>
      </c>
      <c r="AV176" s="76">
        <f t="shared" si="158"/>
        <v>0</v>
      </c>
      <c r="AW176" s="76">
        <f t="shared" si="159"/>
        <v>0</v>
      </c>
      <c r="AX176" s="76">
        <f t="shared" si="160"/>
        <v>0</v>
      </c>
      <c r="AY176" s="76">
        <f t="shared" si="161"/>
        <v>0</v>
      </c>
      <c r="AZ176" s="76">
        <f t="shared" si="162"/>
        <v>0</v>
      </c>
      <c r="BA176" s="71">
        <f t="shared" si="163"/>
        <v>75</v>
      </c>
      <c r="BB176" s="71">
        <f t="shared" si="164"/>
        <v>0</v>
      </c>
      <c r="BC176" s="77">
        <f t="shared" si="165"/>
        <v>0</v>
      </c>
      <c r="BD176" s="77">
        <f t="shared" si="166"/>
        <v>0</v>
      </c>
      <c r="BE176" s="77">
        <f t="shared" si="167"/>
        <v>0</v>
      </c>
      <c r="BF176" s="77">
        <f t="shared" si="168"/>
        <v>0</v>
      </c>
      <c r="BG176" s="77">
        <f t="shared" si="169"/>
        <v>0</v>
      </c>
      <c r="BH176" s="77">
        <f t="shared" si="170"/>
        <v>0</v>
      </c>
      <c r="BI176" s="77">
        <f t="shared" si="171"/>
        <v>0</v>
      </c>
      <c r="BJ176" s="77">
        <f t="shared" si="172"/>
        <v>0</v>
      </c>
      <c r="BK176" s="77">
        <f t="shared" si="173"/>
        <v>0</v>
      </c>
      <c r="BL176" s="77">
        <f t="shared" si="174"/>
        <v>0</v>
      </c>
      <c r="BM176" s="77">
        <f t="shared" si="175"/>
        <v>0</v>
      </c>
      <c r="BN176" s="77">
        <f t="shared" si="176"/>
        <v>0</v>
      </c>
      <c r="BO176" s="77">
        <f t="shared" si="177"/>
        <v>0</v>
      </c>
      <c r="BP176" s="77">
        <f t="shared" si="178"/>
        <v>0</v>
      </c>
      <c r="BQ176" s="77">
        <f t="shared" si="179"/>
        <v>0</v>
      </c>
      <c r="BR176" s="77">
        <f t="shared" si="180"/>
        <v>0</v>
      </c>
      <c r="BS176" s="77">
        <f t="shared" si="181"/>
        <v>0</v>
      </c>
      <c r="BT176" s="77">
        <f t="shared" si="182"/>
        <v>0</v>
      </c>
      <c r="BU176" s="77">
        <f t="shared" si="183"/>
        <v>0</v>
      </c>
      <c r="BV176" s="77">
        <f t="shared" si="184"/>
        <v>0</v>
      </c>
      <c r="BW176" s="177"/>
      <c r="BX176" s="12" t="str">
        <f t="shared" si="185"/>
        <v/>
      </c>
      <c r="BY176" s="95">
        <f t="shared" si="186"/>
        <v>0</v>
      </c>
      <c r="BZ176" s="177">
        <f t="shared" si="187"/>
        <v>0</v>
      </c>
      <c r="CA176" s="177">
        <f t="shared" si="188"/>
        <v>0</v>
      </c>
      <c r="CB176" s="177">
        <f t="shared" si="189"/>
        <v>0</v>
      </c>
      <c r="CC176" s="177">
        <f t="shared" si="190"/>
        <v>0</v>
      </c>
      <c r="CD176" s="177">
        <f t="shared" si="191"/>
        <v>0</v>
      </c>
      <c r="CE176" s="177">
        <f t="shared" si="192"/>
        <v>0</v>
      </c>
      <c r="CF176" s="177">
        <f t="shared" si="193"/>
        <v>0</v>
      </c>
      <c r="CG176" s="9"/>
    </row>
    <row r="177" spans="1:85">
      <c r="A177" s="205" t="s">
        <v>462</v>
      </c>
      <c r="B177" s="186" t="s">
        <v>557</v>
      </c>
      <c r="C177" s="192" t="s">
        <v>558</v>
      </c>
      <c r="D177" s="225" t="s">
        <v>61</v>
      </c>
      <c r="E177" s="226">
        <v>17</v>
      </c>
      <c r="F177" s="221">
        <v>0.17</v>
      </c>
      <c r="G177" s="68">
        <f t="shared" si="142"/>
        <v>2.89</v>
      </c>
      <c r="H177" s="69"/>
      <c r="I177" s="70">
        <f t="shared" si="143"/>
        <v>0</v>
      </c>
      <c r="J177" s="69"/>
      <c r="K177" s="70">
        <f t="shared" si="144"/>
        <v>0</v>
      </c>
      <c r="L177" s="69"/>
      <c r="M177" s="70">
        <f t="shared" si="145"/>
        <v>0</v>
      </c>
      <c r="N177" s="69"/>
      <c r="O177" s="70">
        <f t="shared" si="146"/>
        <v>0</v>
      </c>
      <c r="P177" s="69"/>
      <c r="Q177" s="70">
        <f t="shared" si="147"/>
        <v>0</v>
      </c>
      <c r="R177" s="71">
        <f t="shared" si="148"/>
        <v>17</v>
      </c>
      <c r="S177" s="70">
        <f t="shared" si="149"/>
        <v>2.89</v>
      </c>
      <c r="T177" s="72">
        <f t="shared" si="150"/>
        <v>0</v>
      </c>
      <c r="U177" s="73">
        <f t="shared" si="151"/>
        <v>0</v>
      </c>
      <c r="V177" s="73">
        <f t="shared" si="152"/>
        <v>0</v>
      </c>
      <c r="W177" s="73">
        <f t="shared" si="153"/>
        <v>0</v>
      </c>
      <c r="X177" s="73">
        <f t="shared" si="154"/>
        <v>0</v>
      </c>
      <c r="Y177" s="73">
        <f t="shared" si="155"/>
        <v>0</v>
      </c>
      <c r="Z177" s="73">
        <f t="shared" si="156"/>
        <v>0</v>
      </c>
      <c r="AA177" s="74"/>
      <c r="AB177" s="177"/>
      <c r="AC177" s="177"/>
      <c r="AD177" s="177"/>
      <c r="AE177" s="177"/>
      <c r="AF177" s="177"/>
      <c r="AG177" s="177"/>
      <c r="AH177" s="177"/>
      <c r="AI177" s="177"/>
      <c r="AJ177" s="177"/>
      <c r="AK177" s="177"/>
      <c r="AL177" s="177"/>
      <c r="AM177" s="177"/>
      <c r="AN177" s="177"/>
      <c r="AO177" s="177"/>
      <c r="AP177" s="177"/>
      <c r="AQ177" s="177"/>
      <c r="AR177" s="177"/>
      <c r="AS177" s="177"/>
      <c r="AT177" s="177"/>
      <c r="AU177" s="71">
        <f t="shared" si="157"/>
        <v>17</v>
      </c>
      <c r="AV177" s="76">
        <f t="shared" si="158"/>
        <v>0</v>
      </c>
      <c r="AW177" s="76">
        <f t="shared" si="159"/>
        <v>0</v>
      </c>
      <c r="AX177" s="76">
        <f t="shared" si="160"/>
        <v>0</v>
      </c>
      <c r="AY177" s="76">
        <f t="shared" si="161"/>
        <v>0</v>
      </c>
      <c r="AZ177" s="76">
        <f t="shared" si="162"/>
        <v>0</v>
      </c>
      <c r="BA177" s="71">
        <f t="shared" si="163"/>
        <v>17</v>
      </c>
      <c r="BB177" s="71">
        <f t="shared" si="164"/>
        <v>0</v>
      </c>
      <c r="BC177" s="77">
        <f t="shared" si="165"/>
        <v>0</v>
      </c>
      <c r="BD177" s="77">
        <f t="shared" si="166"/>
        <v>0</v>
      </c>
      <c r="BE177" s="77">
        <f t="shared" si="167"/>
        <v>0</v>
      </c>
      <c r="BF177" s="77">
        <f t="shared" si="168"/>
        <v>0</v>
      </c>
      <c r="BG177" s="77">
        <f t="shared" si="169"/>
        <v>0</v>
      </c>
      <c r="BH177" s="77">
        <f t="shared" si="170"/>
        <v>0</v>
      </c>
      <c r="BI177" s="77">
        <f t="shared" si="171"/>
        <v>0</v>
      </c>
      <c r="BJ177" s="77">
        <f t="shared" si="172"/>
        <v>0</v>
      </c>
      <c r="BK177" s="77">
        <f t="shared" si="173"/>
        <v>0</v>
      </c>
      <c r="BL177" s="77">
        <f t="shared" si="174"/>
        <v>0</v>
      </c>
      <c r="BM177" s="77">
        <f t="shared" si="175"/>
        <v>0</v>
      </c>
      <c r="BN177" s="77">
        <f t="shared" si="176"/>
        <v>0</v>
      </c>
      <c r="BO177" s="77">
        <f t="shared" si="177"/>
        <v>0</v>
      </c>
      <c r="BP177" s="77">
        <f t="shared" si="178"/>
        <v>0</v>
      </c>
      <c r="BQ177" s="77">
        <f t="shared" si="179"/>
        <v>0</v>
      </c>
      <c r="BR177" s="77">
        <f t="shared" si="180"/>
        <v>0</v>
      </c>
      <c r="BS177" s="77">
        <f t="shared" si="181"/>
        <v>0</v>
      </c>
      <c r="BT177" s="77">
        <f t="shared" si="182"/>
        <v>0</v>
      </c>
      <c r="BU177" s="77">
        <f t="shared" si="183"/>
        <v>0</v>
      </c>
      <c r="BV177" s="77">
        <f t="shared" si="184"/>
        <v>0</v>
      </c>
      <c r="BW177" s="177"/>
      <c r="BX177" s="12" t="str">
        <f t="shared" si="185"/>
        <v/>
      </c>
      <c r="BY177" s="95">
        <f t="shared" si="186"/>
        <v>0</v>
      </c>
      <c r="BZ177" s="177">
        <f t="shared" si="187"/>
        <v>0</v>
      </c>
      <c r="CA177" s="177">
        <f t="shared" si="188"/>
        <v>0</v>
      </c>
      <c r="CB177" s="177">
        <f t="shared" si="189"/>
        <v>0</v>
      </c>
      <c r="CC177" s="177">
        <f t="shared" si="190"/>
        <v>0</v>
      </c>
      <c r="CD177" s="177">
        <f t="shared" si="191"/>
        <v>0</v>
      </c>
      <c r="CE177" s="177">
        <f t="shared" si="192"/>
        <v>0</v>
      </c>
      <c r="CF177" s="177">
        <f t="shared" si="193"/>
        <v>0</v>
      </c>
      <c r="CG177" s="9"/>
    </row>
    <row r="178" spans="1:85">
      <c r="A178" s="205" t="s">
        <v>559</v>
      </c>
      <c r="B178" s="186" t="s">
        <v>560</v>
      </c>
      <c r="C178" s="192" t="s">
        <v>561</v>
      </c>
      <c r="D178" s="225" t="s">
        <v>61</v>
      </c>
      <c r="E178" s="226">
        <v>2</v>
      </c>
      <c r="F178" s="221">
        <v>11</v>
      </c>
      <c r="G178" s="68">
        <f t="shared" si="142"/>
        <v>22</v>
      </c>
      <c r="H178" s="69"/>
      <c r="I178" s="70">
        <f t="shared" si="143"/>
        <v>0</v>
      </c>
      <c r="J178" s="69"/>
      <c r="K178" s="70">
        <f t="shared" si="144"/>
        <v>0</v>
      </c>
      <c r="L178" s="69"/>
      <c r="M178" s="70">
        <f t="shared" si="145"/>
        <v>0</v>
      </c>
      <c r="N178" s="69"/>
      <c r="O178" s="70">
        <f t="shared" si="146"/>
        <v>0</v>
      </c>
      <c r="P178" s="69"/>
      <c r="Q178" s="70">
        <f t="shared" si="147"/>
        <v>0</v>
      </c>
      <c r="R178" s="71">
        <f t="shared" si="148"/>
        <v>2</v>
      </c>
      <c r="S178" s="70">
        <f t="shared" si="149"/>
        <v>22</v>
      </c>
      <c r="T178" s="72">
        <f t="shared" si="150"/>
        <v>0</v>
      </c>
      <c r="U178" s="73">
        <f t="shared" si="151"/>
        <v>0</v>
      </c>
      <c r="V178" s="73">
        <f t="shared" si="152"/>
        <v>0</v>
      </c>
      <c r="W178" s="73">
        <f t="shared" si="153"/>
        <v>0</v>
      </c>
      <c r="X178" s="73">
        <f t="shared" si="154"/>
        <v>0</v>
      </c>
      <c r="Y178" s="73">
        <f t="shared" si="155"/>
        <v>0</v>
      </c>
      <c r="Z178" s="73">
        <f t="shared" si="156"/>
        <v>0</v>
      </c>
      <c r="AA178" s="74"/>
      <c r="AB178" s="177"/>
      <c r="AC178" s="177"/>
      <c r="AD178" s="177"/>
      <c r="AE178" s="177"/>
      <c r="AF178" s="177"/>
      <c r="AG178" s="177"/>
      <c r="AH178" s="177"/>
      <c r="AI178" s="177"/>
      <c r="AJ178" s="177"/>
      <c r="AK178" s="177"/>
      <c r="AL178" s="177"/>
      <c r="AM178" s="177"/>
      <c r="AN178" s="177"/>
      <c r="AO178" s="177"/>
      <c r="AP178" s="177"/>
      <c r="AQ178" s="177"/>
      <c r="AR178" s="177"/>
      <c r="AS178" s="177"/>
      <c r="AT178" s="177"/>
      <c r="AU178" s="71">
        <f t="shared" si="157"/>
        <v>2</v>
      </c>
      <c r="AV178" s="76">
        <f t="shared" si="158"/>
        <v>0</v>
      </c>
      <c r="AW178" s="76">
        <f t="shared" si="159"/>
        <v>0</v>
      </c>
      <c r="AX178" s="76">
        <f t="shared" si="160"/>
        <v>0</v>
      </c>
      <c r="AY178" s="76">
        <f t="shared" si="161"/>
        <v>0</v>
      </c>
      <c r="AZ178" s="76">
        <f t="shared" si="162"/>
        <v>0</v>
      </c>
      <c r="BA178" s="71">
        <f t="shared" si="163"/>
        <v>2</v>
      </c>
      <c r="BB178" s="71">
        <f t="shared" si="164"/>
        <v>0</v>
      </c>
      <c r="BC178" s="77">
        <f t="shared" si="165"/>
        <v>0</v>
      </c>
      <c r="BD178" s="77">
        <f t="shared" si="166"/>
        <v>0</v>
      </c>
      <c r="BE178" s="77">
        <f t="shared" si="167"/>
        <v>0</v>
      </c>
      <c r="BF178" s="77">
        <f t="shared" si="168"/>
        <v>0</v>
      </c>
      <c r="BG178" s="77">
        <f t="shared" si="169"/>
        <v>0</v>
      </c>
      <c r="BH178" s="77">
        <f t="shared" si="170"/>
        <v>0</v>
      </c>
      <c r="BI178" s="77">
        <f t="shared" si="171"/>
        <v>0</v>
      </c>
      <c r="BJ178" s="77">
        <f t="shared" si="172"/>
        <v>0</v>
      </c>
      <c r="BK178" s="77">
        <f t="shared" si="173"/>
        <v>0</v>
      </c>
      <c r="BL178" s="77">
        <f t="shared" si="174"/>
        <v>0</v>
      </c>
      <c r="BM178" s="77">
        <f t="shared" si="175"/>
        <v>0</v>
      </c>
      <c r="BN178" s="77">
        <f t="shared" si="176"/>
        <v>0</v>
      </c>
      <c r="BO178" s="77">
        <f t="shared" si="177"/>
        <v>0</v>
      </c>
      <c r="BP178" s="77">
        <f t="shared" si="178"/>
        <v>0</v>
      </c>
      <c r="BQ178" s="77">
        <f t="shared" si="179"/>
        <v>0</v>
      </c>
      <c r="BR178" s="77">
        <f t="shared" si="180"/>
        <v>0</v>
      </c>
      <c r="BS178" s="77">
        <f t="shared" si="181"/>
        <v>0</v>
      </c>
      <c r="BT178" s="77">
        <f t="shared" si="182"/>
        <v>0</v>
      </c>
      <c r="BU178" s="77">
        <f t="shared" si="183"/>
        <v>0</v>
      </c>
      <c r="BV178" s="77">
        <f t="shared" si="184"/>
        <v>0</v>
      </c>
      <c r="BW178" s="177"/>
      <c r="BX178" s="12" t="str">
        <f t="shared" si="185"/>
        <v/>
      </c>
      <c r="BY178" s="95">
        <f t="shared" si="186"/>
        <v>0</v>
      </c>
      <c r="BZ178" s="177">
        <f t="shared" si="187"/>
        <v>0</v>
      </c>
      <c r="CA178" s="177">
        <f t="shared" si="188"/>
        <v>0</v>
      </c>
      <c r="CB178" s="177">
        <f t="shared" si="189"/>
        <v>0</v>
      </c>
      <c r="CC178" s="177">
        <f t="shared" si="190"/>
        <v>0</v>
      </c>
      <c r="CD178" s="177">
        <f t="shared" si="191"/>
        <v>0</v>
      </c>
      <c r="CE178" s="177">
        <f t="shared" si="192"/>
        <v>0</v>
      </c>
      <c r="CF178" s="177">
        <f t="shared" si="193"/>
        <v>0</v>
      </c>
      <c r="CG178" s="9"/>
    </row>
    <row r="179" spans="1:85">
      <c r="A179" s="205" t="s">
        <v>562</v>
      </c>
      <c r="B179" s="186" t="s">
        <v>563</v>
      </c>
      <c r="C179" s="192" t="s">
        <v>564</v>
      </c>
      <c r="D179" s="225" t="s">
        <v>61</v>
      </c>
      <c r="E179" s="226">
        <v>17</v>
      </c>
      <c r="F179" s="221">
        <v>2.1</v>
      </c>
      <c r="G179" s="68">
        <f t="shared" si="142"/>
        <v>35.700000000000003</v>
      </c>
      <c r="H179" s="69"/>
      <c r="I179" s="70">
        <f t="shared" si="143"/>
        <v>0</v>
      </c>
      <c r="J179" s="69"/>
      <c r="K179" s="70">
        <f t="shared" si="144"/>
        <v>0</v>
      </c>
      <c r="L179" s="69"/>
      <c r="M179" s="70">
        <f t="shared" si="145"/>
        <v>0</v>
      </c>
      <c r="N179" s="69"/>
      <c r="O179" s="70">
        <f t="shared" si="146"/>
        <v>0</v>
      </c>
      <c r="P179" s="69"/>
      <c r="Q179" s="70">
        <f t="shared" si="147"/>
        <v>0</v>
      </c>
      <c r="R179" s="71">
        <f t="shared" si="148"/>
        <v>17</v>
      </c>
      <c r="S179" s="70">
        <f t="shared" si="149"/>
        <v>35.700000000000003</v>
      </c>
      <c r="T179" s="72">
        <f t="shared" si="150"/>
        <v>0</v>
      </c>
      <c r="U179" s="73">
        <f t="shared" si="151"/>
        <v>0</v>
      </c>
      <c r="V179" s="73">
        <f t="shared" si="152"/>
        <v>0</v>
      </c>
      <c r="W179" s="73">
        <f t="shared" si="153"/>
        <v>0</v>
      </c>
      <c r="X179" s="73">
        <f t="shared" si="154"/>
        <v>0</v>
      </c>
      <c r="Y179" s="73">
        <f t="shared" si="155"/>
        <v>0</v>
      </c>
      <c r="Z179" s="73">
        <f t="shared" si="156"/>
        <v>0</v>
      </c>
      <c r="AA179" s="74"/>
      <c r="AB179" s="177"/>
      <c r="AC179" s="177"/>
      <c r="AD179" s="177"/>
      <c r="AE179" s="177"/>
      <c r="AF179" s="177"/>
      <c r="AG179" s="177"/>
      <c r="AH179" s="177"/>
      <c r="AI179" s="177"/>
      <c r="AJ179" s="177"/>
      <c r="AK179" s="177"/>
      <c r="AL179" s="177"/>
      <c r="AM179" s="177"/>
      <c r="AN179" s="177"/>
      <c r="AO179" s="177"/>
      <c r="AP179" s="177"/>
      <c r="AQ179" s="177"/>
      <c r="AR179" s="177"/>
      <c r="AS179" s="177"/>
      <c r="AT179" s="177"/>
      <c r="AU179" s="71">
        <f t="shared" si="157"/>
        <v>17</v>
      </c>
      <c r="AV179" s="76">
        <f t="shared" si="158"/>
        <v>0</v>
      </c>
      <c r="AW179" s="76">
        <f t="shared" si="159"/>
        <v>0</v>
      </c>
      <c r="AX179" s="76">
        <f t="shared" si="160"/>
        <v>0</v>
      </c>
      <c r="AY179" s="76">
        <f t="shared" si="161"/>
        <v>0</v>
      </c>
      <c r="AZ179" s="76">
        <f t="shared" si="162"/>
        <v>0</v>
      </c>
      <c r="BA179" s="71">
        <f t="shared" si="163"/>
        <v>17</v>
      </c>
      <c r="BB179" s="71">
        <f t="shared" si="164"/>
        <v>0</v>
      </c>
      <c r="BC179" s="77">
        <f t="shared" si="165"/>
        <v>0</v>
      </c>
      <c r="BD179" s="77">
        <f t="shared" si="166"/>
        <v>0</v>
      </c>
      <c r="BE179" s="77">
        <f t="shared" si="167"/>
        <v>0</v>
      </c>
      <c r="BF179" s="77">
        <f t="shared" si="168"/>
        <v>0</v>
      </c>
      <c r="BG179" s="77">
        <f t="shared" si="169"/>
        <v>0</v>
      </c>
      <c r="BH179" s="77">
        <f t="shared" si="170"/>
        <v>0</v>
      </c>
      <c r="BI179" s="77">
        <f t="shared" si="171"/>
        <v>0</v>
      </c>
      <c r="BJ179" s="77">
        <f t="shared" si="172"/>
        <v>0</v>
      </c>
      <c r="BK179" s="77">
        <f t="shared" si="173"/>
        <v>0</v>
      </c>
      <c r="BL179" s="77">
        <f t="shared" si="174"/>
        <v>0</v>
      </c>
      <c r="BM179" s="77">
        <f t="shared" si="175"/>
        <v>0</v>
      </c>
      <c r="BN179" s="77">
        <f t="shared" si="176"/>
        <v>0</v>
      </c>
      <c r="BO179" s="77">
        <f t="shared" si="177"/>
        <v>0</v>
      </c>
      <c r="BP179" s="77">
        <f t="shared" si="178"/>
        <v>0</v>
      </c>
      <c r="BQ179" s="77">
        <f t="shared" si="179"/>
        <v>0</v>
      </c>
      <c r="BR179" s="77">
        <f t="shared" si="180"/>
        <v>0</v>
      </c>
      <c r="BS179" s="77">
        <f t="shared" si="181"/>
        <v>0</v>
      </c>
      <c r="BT179" s="77">
        <f t="shared" si="182"/>
        <v>0</v>
      </c>
      <c r="BU179" s="77">
        <f t="shared" si="183"/>
        <v>0</v>
      </c>
      <c r="BV179" s="77">
        <f t="shared" si="184"/>
        <v>0</v>
      </c>
      <c r="BW179" s="177"/>
      <c r="BX179" s="12" t="str">
        <f t="shared" si="185"/>
        <v/>
      </c>
      <c r="BY179" s="95">
        <f t="shared" si="186"/>
        <v>0</v>
      </c>
      <c r="BZ179" s="177">
        <f t="shared" si="187"/>
        <v>0</v>
      </c>
      <c r="CA179" s="177">
        <f t="shared" si="188"/>
        <v>0</v>
      </c>
      <c r="CB179" s="177">
        <f t="shared" si="189"/>
        <v>0</v>
      </c>
      <c r="CC179" s="177">
        <f t="shared" si="190"/>
        <v>0</v>
      </c>
      <c r="CD179" s="177">
        <f t="shared" si="191"/>
        <v>0</v>
      </c>
      <c r="CE179" s="177">
        <f t="shared" si="192"/>
        <v>0</v>
      </c>
      <c r="CF179" s="177">
        <f t="shared" si="193"/>
        <v>0</v>
      </c>
      <c r="CG179" s="9"/>
    </row>
    <row r="180" spans="1:85" ht="29.25">
      <c r="A180" s="205" t="s">
        <v>471</v>
      </c>
      <c r="B180" s="186" t="s">
        <v>565</v>
      </c>
      <c r="C180" s="192" t="s">
        <v>473</v>
      </c>
      <c r="D180" s="225" t="s">
        <v>61</v>
      </c>
      <c r="E180" s="226">
        <v>8</v>
      </c>
      <c r="F180" s="221">
        <v>1.84</v>
      </c>
      <c r="G180" s="68">
        <f t="shared" si="142"/>
        <v>14.72</v>
      </c>
      <c r="H180" s="69"/>
      <c r="I180" s="70">
        <f t="shared" si="143"/>
        <v>0</v>
      </c>
      <c r="J180" s="69"/>
      <c r="K180" s="70">
        <f t="shared" si="144"/>
        <v>0</v>
      </c>
      <c r="L180" s="69"/>
      <c r="M180" s="70">
        <f t="shared" si="145"/>
        <v>0</v>
      </c>
      <c r="N180" s="69"/>
      <c r="O180" s="70">
        <f t="shared" si="146"/>
        <v>0</v>
      </c>
      <c r="P180" s="69"/>
      <c r="Q180" s="70">
        <f t="shared" si="147"/>
        <v>0</v>
      </c>
      <c r="R180" s="71">
        <f t="shared" si="148"/>
        <v>8</v>
      </c>
      <c r="S180" s="70">
        <f t="shared" si="149"/>
        <v>14.72</v>
      </c>
      <c r="T180" s="72">
        <f t="shared" si="150"/>
        <v>0</v>
      </c>
      <c r="U180" s="73">
        <f t="shared" si="151"/>
        <v>0</v>
      </c>
      <c r="V180" s="73">
        <f t="shared" si="152"/>
        <v>0</v>
      </c>
      <c r="W180" s="73">
        <f t="shared" si="153"/>
        <v>0</v>
      </c>
      <c r="X180" s="73">
        <f t="shared" si="154"/>
        <v>0</v>
      </c>
      <c r="Y180" s="73">
        <f t="shared" si="155"/>
        <v>0</v>
      </c>
      <c r="Z180" s="73">
        <f t="shared" si="156"/>
        <v>0</v>
      </c>
      <c r="AA180" s="74"/>
      <c r="AB180" s="177"/>
      <c r="AC180" s="177"/>
      <c r="AD180" s="177"/>
      <c r="AE180" s="177"/>
      <c r="AF180" s="177"/>
      <c r="AG180" s="177"/>
      <c r="AH180" s="177"/>
      <c r="AI180" s="177"/>
      <c r="AJ180" s="177"/>
      <c r="AK180" s="177"/>
      <c r="AL180" s="177"/>
      <c r="AM180" s="177"/>
      <c r="AN180" s="177"/>
      <c r="AO180" s="177"/>
      <c r="AP180" s="177"/>
      <c r="AQ180" s="177"/>
      <c r="AR180" s="177"/>
      <c r="AS180" s="177"/>
      <c r="AT180" s="177"/>
      <c r="AU180" s="71">
        <f t="shared" si="157"/>
        <v>8</v>
      </c>
      <c r="AV180" s="76">
        <f t="shared" si="158"/>
        <v>0</v>
      </c>
      <c r="AW180" s="76">
        <f t="shared" si="159"/>
        <v>0</v>
      </c>
      <c r="AX180" s="76">
        <f t="shared" si="160"/>
        <v>0</v>
      </c>
      <c r="AY180" s="76">
        <f t="shared" si="161"/>
        <v>0</v>
      </c>
      <c r="AZ180" s="76">
        <f t="shared" si="162"/>
        <v>0</v>
      </c>
      <c r="BA180" s="71">
        <f t="shared" si="163"/>
        <v>8</v>
      </c>
      <c r="BB180" s="71">
        <f t="shared" si="164"/>
        <v>0</v>
      </c>
      <c r="BC180" s="77">
        <f t="shared" si="165"/>
        <v>0</v>
      </c>
      <c r="BD180" s="77">
        <f t="shared" si="166"/>
        <v>0</v>
      </c>
      <c r="BE180" s="77">
        <f t="shared" si="167"/>
        <v>0</v>
      </c>
      <c r="BF180" s="77">
        <f t="shared" si="168"/>
        <v>0</v>
      </c>
      <c r="BG180" s="77">
        <f t="shared" si="169"/>
        <v>0</v>
      </c>
      <c r="BH180" s="77">
        <f t="shared" si="170"/>
        <v>0</v>
      </c>
      <c r="BI180" s="77">
        <f t="shared" si="171"/>
        <v>0</v>
      </c>
      <c r="BJ180" s="77">
        <f t="shared" si="172"/>
        <v>0</v>
      </c>
      <c r="BK180" s="77">
        <f t="shared" si="173"/>
        <v>0</v>
      </c>
      <c r="BL180" s="77">
        <f t="shared" si="174"/>
        <v>0</v>
      </c>
      <c r="BM180" s="77">
        <f t="shared" si="175"/>
        <v>0</v>
      </c>
      <c r="BN180" s="77">
        <f t="shared" si="176"/>
        <v>0</v>
      </c>
      <c r="BO180" s="77">
        <f t="shared" si="177"/>
        <v>0</v>
      </c>
      <c r="BP180" s="77">
        <f t="shared" si="178"/>
        <v>0</v>
      </c>
      <c r="BQ180" s="77">
        <f t="shared" si="179"/>
        <v>0</v>
      </c>
      <c r="BR180" s="77">
        <f t="shared" si="180"/>
        <v>0</v>
      </c>
      <c r="BS180" s="77">
        <f t="shared" si="181"/>
        <v>0</v>
      </c>
      <c r="BT180" s="77">
        <f t="shared" si="182"/>
        <v>0</v>
      </c>
      <c r="BU180" s="77">
        <f t="shared" si="183"/>
        <v>0</v>
      </c>
      <c r="BV180" s="77">
        <f t="shared" si="184"/>
        <v>0</v>
      </c>
      <c r="BW180" s="177"/>
      <c r="BX180" s="12" t="str">
        <f t="shared" si="185"/>
        <v/>
      </c>
      <c r="BY180" s="95">
        <f t="shared" si="186"/>
        <v>0</v>
      </c>
      <c r="BZ180" s="177">
        <f t="shared" si="187"/>
        <v>0</v>
      </c>
      <c r="CA180" s="177">
        <f t="shared" si="188"/>
        <v>0</v>
      </c>
      <c r="CB180" s="177">
        <f t="shared" si="189"/>
        <v>0</v>
      </c>
      <c r="CC180" s="177">
        <f t="shared" si="190"/>
        <v>0</v>
      </c>
      <c r="CD180" s="177">
        <f t="shared" si="191"/>
        <v>0</v>
      </c>
      <c r="CE180" s="177">
        <f t="shared" si="192"/>
        <v>0</v>
      </c>
      <c r="CF180" s="177">
        <f t="shared" si="193"/>
        <v>0</v>
      </c>
      <c r="CG180" s="9"/>
    </row>
    <row r="181" spans="1:85">
      <c r="A181" s="205" t="s">
        <v>474</v>
      </c>
      <c r="B181" s="186" t="s">
        <v>566</v>
      </c>
      <c r="C181" s="192" t="s">
        <v>567</v>
      </c>
      <c r="D181" s="225" t="s">
        <v>61</v>
      </c>
      <c r="E181" s="226">
        <v>67</v>
      </c>
      <c r="F181" s="221">
        <v>0.13</v>
      </c>
      <c r="G181" s="68">
        <f t="shared" si="142"/>
        <v>8.7100000000000009</v>
      </c>
      <c r="H181" s="69"/>
      <c r="I181" s="70">
        <f t="shared" si="143"/>
        <v>0</v>
      </c>
      <c r="J181" s="69"/>
      <c r="K181" s="70">
        <f t="shared" si="144"/>
        <v>0</v>
      </c>
      <c r="L181" s="69"/>
      <c r="M181" s="70">
        <f t="shared" si="145"/>
        <v>0</v>
      </c>
      <c r="N181" s="69"/>
      <c r="O181" s="70">
        <f t="shared" si="146"/>
        <v>0</v>
      </c>
      <c r="P181" s="69"/>
      <c r="Q181" s="70">
        <f t="shared" si="147"/>
        <v>0</v>
      </c>
      <c r="R181" s="71">
        <f t="shared" si="148"/>
        <v>67</v>
      </c>
      <c r="S181" s="70">
        <f t="shared" si="149"/>
        <v>8.7100000000000009</v>
      </c>
      <c r="T181" s="72">
        <f t="shared" si="150"/>
        <v>0</v>
      </c>
      <c r="U181" s="73">
        <f t="shared" si="151"/>
        <v>0</v>
      </c>
      <c r="V181" s="73">
        <f t="shared" si="152"/>
        <v>0</v>
      </c>
      <c r="W181" s="73">
        <f t="shared" si="153"/>
        <v>0</v>
      </c>
      <c r="X181" s="73">
        <f t="shared" si="154"/>
        <v>0</v>
      </c>
      <c r="Y181" s="73">
        <f t="shared" si="155"/>
        <v>0</v>
      </c>
      <c r="Z181" s="73">
        <f t="shared" si="156"/>
        <v>0</v>
      </c>
      <c r="AA181" s="74"/>
      <c r="AB181" s="177"/>
      <c r="AC181" s="177"/>
      <c r="AD181" s="177"/>
      <c r="AE181" s="177"/>
      <c r="AF181" s="177"/>
      <c r="AG181" s="177"/>
      <c r="AH181" s="177"/>
      <c r="AI181" s="177"/>
      <c r="AJ181" s="177"/>
      <c r="AK181" s="177"/>
      <c r="AL181" s="177"/>
      <c r="AM181" s="177"/>
      <c r="AN181" s="177"/>
      <c r="AO181" s="177"/>
      <c r="AP181" s="177"/>
      <c r="AQ181" s="177"/>
      <c r="AR181" s="177"/>
      <c r="AS181" s="177"/>
      <c r="AT181" s="177"/>
      <c r="AU181" s="71">
        <f t="shared" si="157"/>
        <v>67</v>
      </c>
      <c r="AV181" s="76">
        <f t="shared" si="158"/>
        <v>0</v>
      </c>
      <c r="AW181" s="76">
        <f t="shared" si="159"/>
        <v>0</v>
      </c>
      <c r="AX181" s="76">
        <f t="shared" si="160"/>
        <v>0</v>
      </c>
      <c r="AY181" s="76">
        <f t="shared" si="161"/>
        <v>0</v>
      </c>
      <c r="AZ181" s="76">
        <f t="shared" si="162"/>
        <v>0</v>
      </c>
      <c r="BA181" s="71">
        <f t="shared" si="163"/>
        <v>67</v>
      </c>
      <c r="BB181" s="71">
        <f t="shared" si="164"/>
        <v>0</v>
      </c>
      <c r="BC181" s="77">
        <f t="shared" si="165"/>
        <v>0</v>
      </c>
      <c r="BD181" s="77">
        <f t="shared" si="166"/>
        <v>0</v>
      </c>
      <c r="BE181" s="77">
        <f t="shared" si="167"/>
        <v>0</v>
      </c>
      <c r="BF181" s="77">
        <f t="shared" si="168"/>
        <v>0</v>
      </c>
      <c r="BG181" s="77">
        <f t="shared" si="169"/>
        <v>0</v>
      </c>
      <c r="BH181" s="77">
        <f t="shared" si="170"/>
        <v>0</v>
      </c>
      <c r="BI181" s="77">
        <f t="shared" si="171"/>
        <v>0</v>
      </c>
      <c r="BJ181" s="77">
        <f t="shared" si="172"/>
        <v>0</v>
      </c>
      <c r="BK181" s="77">
        <f t="shared" si="173"/>
        <v>0</v>
      </c>
      <c r="BL181" s="77">
        <f t="shared" si="174"/>
        <v>0</v>
      </c>
      <c r="BM181" s="77">
        <f t="shared" si="175"/>
        <v>0</v>
      </c>
      <c r="BN181" s="77">
        <f t="shared" si="176"/>
        <v>0</v>
      </c>
      <c r="BO181" s="77">
        <f t="shared" si="177"/>
        <v>0</v>
      </c>
      <c r="BP181" s="77">
        <f t="shared" si="178"/>
        <v>0</v>
      </c>
      <c r="BQ181" s="77">
        <f t="shared" si="179"/>
        <v>0</v>
      </c>
      <c r="BR181" s="77">
        <f t="shared" si="180"/>
        <v>0</v>
      </c>
      <c r="BS181" s="77">
        <f t="shared" si="181"/>
        <v>0</v>
      </c>
      <c r="BT181" s="77">
        <f t="shared" si="182"/>
        <v>0</v>
      </c>
      <c r="BU181" s="77">
        <f t="shared" si="183"/>
        <v>0</v>
      </c>
      <c r="BV181" s="77">
        <f t="shared" si="184"/>
        <v>0</v>
      </c>
      <c r="BW181" s="177"/>
      <c r="BX181" s="12" t="str">
        <f t="shared" si="185"/>
        <v/>
      </c>
      <c r="BY181" s="95">
        <f t="shared" si="186"/>
        <v>0</v>
      </c>
      <c r="BZ181" s="177">
        <f t="shared" si="187"/>
        <v>0</v>
      </c>
      <c r="CA181" s="177">
        <f t="shared" si="188"/>
        <v>0</v>
      </c>
      <c r="CB181" s="177">
        <f t="shared" si="189"/>
        <v>0</v>
      </c>
      <c r="CC181" s="177">
        <f t="shared" si="190"/>
        <v>0</v>
      </c>
      <c r="CD181" s="177">
        <f t="shared" si="191"/>
        <v>0</v>
      </c>
      <c r="CE181" s="177">
        <f t="shared" si="192"/>
        <v>0</v>
      </c>
      <c r="CF181" s="177">
        <f t="shared" si="193"/>
        <v>0</v>
      </c>
      <c r="CG181" s="9"/>
    </row>
    <row r="182" spans="1:85">
      <c r="A182" s="205" t="s">
        <v>477</v>
      </c>
      <c r="B182" s="186" t="s">
        <v>568</v>
      </c>
      <c r="C182" s="192" t="s">
        <v>569</v>
      </c>
      <c r="D182" s="225" t="s">
        <v>61</v>
      </c>
      <c r="E182" s="226">
        <v>17</v>
      </c>
      <c r="F182" s="221">
        <v>1</v>
      </c>
      <c r="G182" s="68">
        <f t="shared" si="142"/>
        <v>17</v>
      </c>
      <c r="H182" s="69"/>
      <c r="I182" s="70">
        <f t="shared" si="143"/>
        <v>0</v>
      </c>
      <c r="J182" s="69"/>
      <c r="K182" s="70">
        <f t="shared" si="144"/>
        <v>0</v>
      </c>
      <c r="L182" s="69"/>
      <c r="M182" s="70">
        <f t="shared" si="145"/>
        <v>0</v>
      </c>
      <c r="N182" s="69"/>
      <c r="O182" s="70">
        <f t="shared" si="146"/>
        <v>0</v>
      </c>
      <c r="P182" s="69"/>
      <c r="Q182" s="70">
        <f t="shared" si="147"/>
        <v>0</v>
      </c>
      <c r="R182" s="71">
        <f t="shared" si="148"/>
        <v>17</v>
      </c>
      <c r="S182" s="70">
        <f t="shared" si="149"/>
        <v>17</v>
      </c>
      <c r="T182" s="72">
        <f t="shared" si="150"/>
        <v>0</v>
      </c>
      <c r="U182" s="73">
        <f t="shared" si="151"/>
        <v>0</v>
      </c>
      <c r="V182" s="73">
        <f t="shared" si="152"/>
        <v>0</v>
      </c>
      <c r="W182" s="73">
        <f t="shared" si="153"/>
        <v>0</v>
      </c>
      <c r="X182" s="73">
        <f t="shared" si="154"/>
        <v>0</v>
      </c>
      <c r="Y182" s="73">
        <f t="shared" si="155"/>
        <v>0</v>
      </c>
      <c r="Z182" s="73">
        <f t="shared" si="156"/>
        <v>0</v>
      </c>
      <c r="AA182" s="74"/>
      <c r="AB182" s="177"/>
      <c r="AC182" s="177"/>
      <c r="AD182" s="177"/>
      <c r="AE182" s="177"/>
      <c r="AF182" s="177"/>
      <c r="AG182" s="177"/>
      <c r="AH182" s="177"/>
      <c r="AI182" s="177"/>
      <c r="AJ182" s="177"/>
      <c r="AK182" s="177"/>
      <c r="AL182" s="177"/>
      <c r="AM182" s="177"/>
      <c r="AN182" s="177"/>
      <c r="AO182" s="177"/>
      <c r="AP182" s="177"/>
      <c r="AQ182" s="177"/>
      <c r="AR182" s="177"/>
      <c r="AS182" s="177"/>
      <c r="AT182" s="177"/>
      <c r="AU182" s="71">
        <f t="shared" si="157"/>
        <v>17</v>
      </c>
      <c r="AV182" s="76">
        <f t="shared" si="158"/>
        <v>0</v>
      </c>
      <c r="AW182" s="76">
        <f t="shared" si="159"/>
        <v>0</v>
      </c>
      <c r="AX182" s="76">
        <f t="shared" si="160"/>
        <v>0</v>
      </c>
      <c r="AY182" s="76">
        <f t="shared" si="161"/>
        <v>0</v>
      </c>
      <c r="AZ182" s="76">
        <f t="shared" si="162"/>
        <v>0</v>
      </c>
      <c r="BA182" s="71">
        <f t="shared" si="163"/>
        <v>17</v>
      </c>
      <c r="BB182" s="71">
        <f t="shared" si="164"/>
        <v>0</v>
      </c>
      <c r="BC182" s="77">
        <f t="shared" si="165"/>
        <v>0</v>
      </c>
      <c r="BD182" s="77">
        <f t="shared" si="166"/>
        <v>0</v>
      </c>
      <c r="BE182" s="77">
        <f t="shared" si="167"/>
        <v>0</v>
      </c>
      <c r="BF182" s="77">
        <f t="shared" si="168"/>
        <v>0</v>
      </c>
      <c r="BG182" s="77">
        <f t="shared" si="169"/>
        <v>0</v>
      </c>
      <c r="BH182" s="77">
        <f t="shared" si="170"/>
        <v>0</v>
      </c>
      <c r="BI182" s="77">
        <f t="shared" si="171"/>
        <v>0</v>
      </c>
      <c r="BJ182" s="77">
        <f t="shared" si="172"/>
        <v>0</v>
      </c>
      <c r="BK182" s="77">
        <f t="shared" si="173"/>
        <v>0</v>
      </c>
      <c r="BL182" s="77">
        <f t="shared" si="174"/>
        <v>0</v>
      </c>
      <c r="BM182" s="77">
        <f t="shared" si="175"/>
        <v>0</v>
      </c>
      <c r="BN182" s="77">
        <f t="shared" si="176"/>
        <v>0</v>
      </c>
      <c r="BO182" s="77">
        <f t="shared" si="177"/>
        <v>0</v>
      </c>
      <c r="BP182" s="77">
        <f t="shared" si="178"/>
        <v>0</v>
      </c>
      <c r="BQ182" s="77">
        <f t="shared" si="179"/>
        <v>0</v>
      </c>
      <c r="BR182" s="77">
        <f t="shared" si="180"/>
        <v>0</v>
      </c>
      <c r="BS182" s="77">
        <f t="shared" si="181"/>
        <v>0</v>
      </c>
      <c r="BT182" s="77">
        <f t="shared" si="182"/>
        <v>0</v>
      </c>
      <c r="BU182" s="77">
        <f t="shared" si="183"/>
        <v>0</v>
      </c>
      <c r="BV182" s="77">
        <f t="shared" si="184"/>
        <v>0</v>
      </c>
      <c r="BW182" s="177"/>
      <c r="BX182" s="12" t="str">
        <f t="shared" si="185"/>
        <v/>
      </c>
      <c r="BY182" s="95">
        <f t="shared" si="186"/>
        <v>0</v>
      </c>
      <c r="BZ182" s="177">
        <f t="shared" si="187"/>
        <v>0</v>
      </c>
      <c r="CA182" s="177">
        <f t="shared" si="188"/>
        <v>0</v>
      </c>
      <c r="CB182" s="177">
        <f t="shared" si="189"/>
        <v>0</v>
      </c>
      <c r="CC182" s="177">
        <f t="shared" si="190"/>
        <v>0</v>
      </c>
      <c r="CD182" s="177">
        <f t="shared" si="191"/>
        <v>0</v>
      </c>
      <c r="CE182" s="177">
        <f t="shared" si="192"/>
        <v>0</v>
      </c>
      <c r="CF182" s="177">
        <f t="shared" si="193"/>
        <v>0</v>
      </c>
      <c r="CG182" s="9"/>
    </row>
    <row r="183" spans="1:85">
      <c r="A183" s="205" t="s">
        <v>570</v>
      </c>
      <c r="B183" s="186" t="s">
        <v>571</v>
      </c>
      <c r="C183" s="192" t="s">
        <v>572</v>
      </c>
      <c r="D183" s="225" t="s">
        <v>61</v>
      </c>
      <c r="E183" s="226">
        <v>17</v>
      </c>
      <c r="F183" s="221">
        <v>14.13</v>
      </c>
      <c r="G183" s="68">
        <f t="shared" si="142"/>
        <v>240.21</v>
      </c>
      <c r="H183" s="69"/>
      <c r="I183" s="70">
        <f t="shared" si="143"/>
        <v>0</v>
      </c>
      <c r="J183" s="69"/>
      <c r="K183" s="70">
        <f t="shared" si="144"/>
        <v>0</v>
      </c>
      <c r="L183" s="69"/>
      <c r="M183" s="70">
        <f t="shared" si="145"/>
        <v>0</v>
      </c>
      <c r="N183" s="69"/>
      <c r="O183" s="70">
        <f t="shared" si="146"/>
        <v>0</v>
      </c>
      <c r="P183" s="69"/>
      <c r="Q183" s="70">
        <f t="shared" si="147"/>
        <v>0</v>
      </c>
      <c r="R183" s="71">
        <f t="shared" si="148"/>
        <v>17</v>
      </c>
      <c r="S183" s="70">
        <f t="shared" si="149"/>
        <v>240.21</v>
      </c>
      <c r="T183" s="72">
        <f t="shared" si="150"/>
        <v>0</v>
      </c>
      <c r="U183" s="73">
        <f t="shared" si="151"/>
        <v>0</v>
      </c>
      <c r="V183" s="73">
        <f t="shared" si="152"/>
        <v>0</v>
      </c>
      <c r="W183" s="73">
        <f t="shared" si="153"/>
        <v>0</v>
      </c>
      <c r="X183" s="73">
        <f t="shared" si="154"/>
        <v>0</v>
      </c>
      <c r="Y183" s="73">
        <f t="shared" si="155"/>
        <v>0</v>
      </c>
      <c r="Z183" s="73">
        <f t="shared" si="156"/>
        <v>0</v>
      </c>
      <c r="AA183" s="74"/>
      <c r="AB183" s="177"/>
      <c r="AC183" s="177"/>
      <c r="AD183" s="177"/>
      <c r="AE183" s="177"/>
      <c r="AF183" s="177"/>
      <c r="AG183" s="177"/>
      <c r="AH183" s="177"/>
      <c r="AI183" s="177"/>
      <c r="AJ183" s="177"/>
      <c r="AK183" s="177"/>
      <c r="AL183" s="177"/>
      <c r="AM183" s="177"/>
      <c r="AN183" s="177"/>
      <c r="AO183" s="177"/>
      <c r="AP183" s="177"/>
      <c r="AQ183" s="177"/>
      <c r="AR183" s="177"/>
      <c r="AS183" s="177"/>
      <c r="AT183" s="177"/>
      <c r="AU183" s="71">
        <f t="shared" si="157"/>
        <v>17</v>
      </c>
      <c r="AV183" s="76">
        <f t="shared" si="158"/>
        <v>0</v>
      </c>
      <c r="AW183" s="76">
        <f t="shared" si="159"/>
        <v>0</v>
      </c>
      <c r="AX183" s="76">
        <f t="shared" si="160"/>
        <v>0</v>
      </c>
      <c r="AY183" s="76">
        <f t="shared" si="161"/>
        <v>0</v>
      </c>
      <c r="AZ183" s="76">
        <f t="shared" si="162"/>
        <v>0</v>
      </c>
      <c r="BA183" s="71">
        <f t="shared" si="163"/>
        <v>17</v>
      </c>
      <c r="BB183" s="71">
        <f t="shared" si="164"/>
        <v>0</v>
      </c>
      <c r="BC183" s="77">
        <f t="shared" si="165"/>
        <v>0</v>
      </c>
      <c r="BD183" s="77">
        <f t="shared" si="166"/>
        <v>0</v>
      </c>
      <c r="BE183" s="77">
        <f t="shared" si="167"/>
        <v>0</v>
      </c>
      <c r="BF183" s="77">
        <f t="shared" si="168"/>
        <v>0</v>
      </c>
      <c r="BG183" s="77">
        <f t="shared" si="169"/>
        <v>0</v>
      </c>
      <c r="BH183" s="77">
        <f t="shared" si="170"/>
        <v>0</v>
      </c>
      <c r="BI183" s="77">
        <f t="shared" si="171"/>
        <v>0</v>
      </c>
      <c r="BJ183" s="77">
        <f t="shared" si="172"/>
        <v>0</v>
      </c>
      <c r="BK183" s="77">
        <f t="shared" si="173"/>
        <v>0</v>
      </c>
      <c r="BL183" s="77">
        <f t="shared" si="174"/>
        <v>0</v>
      </c>
      <c r="BM183" s="77">
        <f t="shared" si="175"/>
        <v>0</v>
      </c>
      <c r="BN183" s="77">
        <f t="shared" si="176"/>
        <v>0</v>
      </c>
      <c r="BO183" s="77">
        <f t="shared" si="177"/>
        <v>0</v>
      </c>
      <c r="BP183" s="77">
        <f t="shared" si="178"/>
        <v>0</v>
      </c>
      <c r="BQ183" s="77">
        <f t="shared" si="179"/>
        <v>0</v>
      </c>
      <c r="BR183" s="77">
        <f t="shared" si="180"/>
        <v>0</v>
      </c>
      <c r="BS183" s="77">
        <f t="shared" si="181"/>
        <v>0</v>
      </c>
      <c r="BT183" s="77">
        <f t="shared" si="182"/>
        <v>0</v>
      </c>
      <c r="BU183" s="77">
        <f t="shared" si="183"/>
        <v>0</v>
      </c>
      <c r="BV183" s="77">
        <f t="shared" si="184"/>
        <v>0</v>
      </c>
      <c r="BW183" s="177"/>
      <c r="BX183" s="12" t="str">
        <f t="shared" si="185"/>
        <v/>
      </c>
      <c r="BY183" s="95">
        <f t="shared" si="186"/>
        <v>0</v>
      </c>
      <c r="BZ183" s="177">
        <f t="shared" si="187"/>
        <v>0</v>
      </c>
      <c r="CA183" s="177">
        <f t="shared" si="188"/>
        <v>0</v>
      </c>
      <c r="CB183" s="177">
        <f t="shared" si="189"/>
        <v>0</v>
      </c>
      <c r="CC183" s="177">
        <f t="shared" si="190"/>
        <v>0</v>
      </c>
      <c r="CD183" s="177">
        <f t="shared" si="191"/>
        <v>0</v>
      </c>
      <c r="CE183" s="177">
        <f t="shared" si="192"/>
        <v>0</v>
      </c>
      <c r="CF183" s="177">
        <f t="shared" si="193"/>
        <v>0</v>
      </c>
      <c r="CG183" s="9"/>
    </row>
    <row r="184" spans="1:85" ht="29.25">
      <c r="A184" s="205" t="s">
        <v>573</v>
      </c>
      <c r="B184" s="186" t="s">
        <v>574</v>
      </c>
      <c r="C184" s="192" t="s">
        <v>575</v>
      </c>
      <c r="D184" s="225" t="s">
        <v>61</v>
      </c>
      <c r="E184" s="226">
        <v>17</v>
      </c>
      <c r="F184" s="221">
        <v>10.39</v>
      </c>
      <c r="G184" s="68">
        <f t="shared" si="142"/>
        <v>176.63</v>
      </c>
      <c r="H184" s="69"/>
      <c r="I184" s="70">
        <f t="shared" si="143"/>
        <v>0</v>
      </c>
      <c r="J184" s="69"/>
      <c r="K184" s="70">
        <f t="shared" si="144"/>
        <v>0</v>
      </c>
      <c r="L184" s="69"/>
      <c r="M184" s="70">
        <f t="shared" si="145"/>
        <v>0</v>
      </c>
      <c r="N184" s="69"/>
      <c r="O184" s="70">
        <f t="shared" si="146"/>
        <v>0</v>
      </c>
      <c r="P184" s="69"/>
      <c r="Q184" s="70">
        <f t="shared" si="147"/>
        <v>0</v>
      </c>
      <c r="R184" s="71">
        <f t="shared" si="148"/>
        <v>17</v>
      </c>
      <c r="S184" s="70">
        <f t="shared" si="149"/>
        <v>176.63</v>
      </c>
      <c r="T184" s="72">
        <f t="shared" si="150"/>
        <v>0</v>
      </c>
      <c r="U184" s="73">
        <f t="shared" si="151"/>
        <v>0</v>
      </c>
      <c r="V184" s="73">
        <f t="shared" si="152"/>
        <v>0</v>
      </c>
      <c r="W184" s="73">
        <f t="shared" si="153"/>
        <v>0</v>
      </c>
      <c r="X184" s="73">
        <f t="shared" si="154"/>
        <v>0</v>
      </c>
      <c r="Y184" s="73">
        <f t="shared" si="155"/>
        <v>0</v>
      </c>
      <c r="Z184" s="73">
        <f t="shared" si="156"/>
        <v>0</v>
      </c>
      <c r="AA184" s="74"/>
      <c r="AB184" s="177"/>
      <c r="AC184" s="177"/>
      <c r="AD184" s="177"/>
      <c r="AE184" s="177"/>
      <c r="AF184" s="177"/>
      <c r="AG184" s="177"/>
      <c r="AH184" s="177"/>
      <c r="AI184" s="177"/>
      <c r="AJ184" s="177"/>
      <c r="AK184" s="177"/>
      <c r="AL184" s="177"/>
      <c r="AM184" s="177"/>
      <c r="AN184" s="177"/>
      <c r="AO184" s="177"/>
      <c r="AP184" s="177"/>
      <c r="AQ184" s="177"/>
      <c r="AR184" s="177"/>
      <c r="AS184" s="177"/>
      <c r="AT184" s="177"/>
      <c r="AU184" s="71">
        <f t="shared" si="157"/>
        <v>17</v>
      </c>
      <c r="AV184" s="76">
        <f t="shared" si="158"/>
        <v>0</v>
      </c>
      <c r="AW184" s="76">
        <f t="shared" si="159"/>
        <v>0</v>
      </c>
      <c r="AX184" s="76">
        <f t="shared" si="160"/>
        <v>0</v>
      </c>
      <c r="AY184" s="76">
        <f t="shared" si="161"/>
        <v>0</v>
      </c>
      <c r="AZ184" s="76">
        <f t="shared" si="162"/>
        <v>0</v>
      </c>
      <c r="BA184" s="71">
        <f t="shared" si="163"/>
        <v>17</v>
      </c>
      <c r="BB184" s="71">
        <f t="shared" si="164"/>
        <v>0</v>
      </c>
      <c r="BC184" s="77">
        <f t="shared" si="165"/>
        <v>0</v>
      </c>
      <c r="BD184" s="77">
        <f t="shared" si="166"/>
        <v>0</v>
      </c>
      <c r="BE184" s="77">
        <f t="shared" si="167"/>
        <v>0</v>
      </c>
      <c r="BF184" s="77">
        <f t="shared" si="168"/>
        <v>0</v>
      </c>
      <c r="BG184" s="77">
        <f t="shared" si="169"/>
        <v>0</v>
      </c>
      <c r="BH184" s="77">
        <f t="shared" si="170"/>
        <v>0</v>
      </c>
      <c r="BI184" s="77">
        <f t="shared" si="171"/>
        <v>0</v>
      </c>
      <c r="BJ184" s="77">
        <f t="shared" si="172"/>
        <v>0</v>
      </c>
      <c r="BK184" s="77">
        <f t="shared" si="173"/>
        <v>0</v>
      </c>
      <c r="BL184" s="77">
        <f t="shared" si="174"/>
        <v>0</v>
      </c>
      <c r="BM184" s="77">
        <f t="shared" si="175"/>
        <v>0</v>
      </c>
      <c r="BN184" s="77">
        <f t="shared" si="176"/>
        <v>0</v>
      </c>
      <c r="BO184" s="77">
        <f t="shared" si="177"/>
        <v>0</v>
      </c>
      <c r="BP184" s="77">
        <f t="shared" si="178"/>
        <v>0</v>
      </c>
      <c r="BQ184" s="77">
        <f t="shared" si="179"/>
        <v>0</v>
      </c>
      <c r="BR184" s="77">
        <f t="shared" si="180"/>
        <v>0</v>
      </c>
      <c r="BS184" s="77">
        <f t="shared" si="181"/>
        <v>0</v>
      </c>
      <c r="BT184" s="77">
        <f t="shared" si="182"/>
        <v>0</v>
      </c>
      <c r="BU184" s="77">
        <f t="shared" si="183"/>
        <v>0</v>
      </c>
      <c r="BV184" s="77">
        <f t="shared" si="184"/>
        <v>0</v>
      </c>
      <c r="BW184" s="177"/>
      <c r="BX184" s="12" t="str">
        <f t="shared" si="185"/>
        <v/>
      </c>
      <c r="BY184" s="95">
        <f t="shared" si="186"/>
        <v>0</v>
      </c>
      <c r="BZ184" s="177">
        <f t="shared" si="187"/>
        <v>0</v>
      </c>
      <c r="CA184" s="177">
        <f t="shared" si="188"/>
        <v>0</v>
      </c>
      <c r="CB184" s="177">
        <f t="shared" si="189"/>
        <v>0</v>
      </c>
      <c r="CC184" s="177">
        <f t="shared" si="190"/>
        <v>0</v>
      </c>
      <c r="CD184" s="177">
        <f t="shared" si="191"/>
        <v>0</v>
      </c>
      <c r="CE184" s="177">
        <f t="shared" si="192"/>
        <v>0</v>
      </c>
      <c r="CF184" s="177">
        <f t="shared" si="193"/>
        <v>0</v>
      </c>
      <c r="CG184" s="9"/>
    </row>
    <row r="185" spans="1:85">
      <c r="A185" s="205"/>
      <c r="B185" s="186" t="s">
        <v>576</v>
      </c>
      <c r="C185" s="222" t="s">
        <v>577</v>
      </c>
      <c r="D185" s="223"/>
      <c r="E185" s="226"/>
      <c r="F185" s="221"/>
      <c r="G185" s="68">
        <f t="shared" si="142"/>
        <v>0</v>
      </c>
      <c r="H185" s="69"/>
      <c r="I185" s="70">
        <f t="shared" si="143"/>
        <v>0</v>
      </c>
      <c r="J185" s="69"/>
      <c r="K185" s="70">
        <f t="shared" si="144"/>
        <v>0</v>
      </c>
      <c r="L185" s="69"/>
      <c r="M185" s="70">
        <f t="shared" si="145"/>
        <v>0</v>
      </c>
      <c r="N185" s="69"/>
      <c r="O185" s="70">
        <f t="shared" si="146"/>
        <v>0</v>
      </c>
      <c r="P185" s="69"/>
      <c r="Q185" s="70">
        <f t="shared" si="147"/>
        <v>0</v>
      </c>
      <c r="R185" s="71">
        <f t="shared" si="148"/>
        <v>0</v>
      </c>
      <c r="S185" s="70">
        <f t="shared" si="149"/>
        <v>0</v>
      </c>
      <c r="T185" s="72" t="str">
        <f t="shared" si="150"/>
        <v/>
      </c>
      <c r="U185" s="73">
        <f t="shared" si="151"/>
        <v>0</v>
      </c>
      <c r="V185" s="73">
        <f t="shared" si="152"/>
        <v>0</v>
      </c>
      <c r="W185" s="73">
        <f t="shared" si="153"/>
        <v>0</v>
      </c>
      <c r="X185" s="73">
        <f t="shared" si="154"/>
        <v>0</v>
      </c>
      <c r="Y185" s="73">
        <f t="shared" si="155"/>
        <v>0</v>
      </c>
      <c r="Z185" s="73" t="str">
        <f t="shared" si="156"/>
        <v/>
      </c>
      <c r="AA185" s="74"/>
      <c r="AB185" s="177"/>
      <c r="AC185" s="177"/>
      <c r="AD185" s="177"/>
      <c r="AE185" s="177"/>
      <c r="AF185" s="177"/>
      <c r="AG185" s="177"/>
      <c r="AH185" s="177"/>
      <c r="AI185" s="177"/>
      <c r="AJ185" s="177"/>
      <c r="AK185" s="177"/>
      <c r="AL185" s="177"/>
      <c r="AM185" s="177"/>
      <c r="AN185" s="177"/>
      <c r="AO185" s="177"/>
      <c r="AP185" s="177"/>
      <c r="AQ185" s="177"/>
      <c r="AR185" s="177"/>
      <c r="AS185" s="177"/>
      <c r="AT185" s="177"/>
      <c r="AU185" s="71" t="str">
        <f t="shared" si="157"/>
        <v/>
      </c>
      <c r="AV185" s="76">
        <f t="shared" si="158"/>
        <v>0</v>
      </c>
      <c r="AW185" s="76">
        <f t="shared" si="159"/>
        <v>0</v>
      </c>
      <c r="AX185" s="76">
        <f t="shared" si="160"/>
        <v>0</v>
      </c>
      <c r="AY185" s="76">
        <f t="shared" si="161"/>
        <v>0</v>
      </c>
      <c r="AZ185" s="76">
        <f t="shared" si="162"/>
        <v>0</v>
      </c>
      <c r="BA185" s="71">
        <f t="shared" si="163"/>
        <v>0</v>
      </c>
      <c r="BB185" s="71">
        <f t="shared" si="164"/>
        <v>0</v>
      </c>
      <c r="BC185" s="77">
        <f t="shared" si="165"/>
        <v>0</v>
      </c>
      <c r="BD185" s="77">
        <f t="shared" si="166"/>
        <v>0</v>
      </c>
      <c r="BE185" s="77">
        <f t="shared" si="167"/>
        <v>0</v>
      </c>
      <c r="BF185" s="77">
        <f t="shared" si="168"/>
        <v>0</v>
      </c>
      <c r="BG185" s="77">
        <f t="shared" si="169"/>
        <v>0</v>
      </c>
      <c r="BH185" s="77">
        <f t="shared" si="170"/>
        <v>0</v>
      </c>
      <c r="BI185" s="77">
        <f t="shared" si="171"/>
        <v>0</v>
      </c>
      <c r="BJ185" s="77">
        <f t="shared" si="172"/>
        <v>0</v>
      </c>
      <c r="BK185" s="77">
        <f t="shared" si="173"/>
        <v>0</v>
      </c>
      <c r="BL185" s="77">
        <f t="shared" si="174"/>
        <v>0</v>
      </c>
      <c r="BM185" s="77">
        <f t="shared" si="175"/>
        <v>0</v>
      </c>
      <c r="BN185" s="77">
        <f t="shared" si="176"/>
        <v>0</v>
      </c>
      <c r="BO185" s="77">
        <f t="shared" si="177"/>
        <v>0</v>
      </c>
      <c r="BP185" s="77">
        <f t="shared" si="178"/>
        <v>0</v>
      </c>
      <c r="BQ185" s="77">
        <f t="shared" si="179"/>
        <v>0</v>
      </c>
      <c r="BR185" s="77">
        <f t="shared" si="180"/>
        <v>0</v>
      </c>
      <c r="BS185" s="77">
        <f t="shared" si="181"/>
        <v>0</v>
      </c>
      <c r="BT185" s="77">
        <f t="shared" si="182"/>
        <v>0</v>
      </c>
      <c r="BU185" s="77">
        <f t="shared" si="183"/>
        <v>0</v>
      </c>
      <c r="BV185" s="77">
        <f t="shared" si="184"/>
        <v>0</v>
      </c>
      <c r="BW185" s="177"/>
      <c r="BX185" s="12" t="str">
        <f t="shared" si="185"/>
        <v/>
      </c>
      <c r="BY185" s="95">
        <f t="shared" si="186"/>
        <v>0</v>
      </c>
      <c r="BZ185" s="177">
        <f t="shared" si="187"/>
        <v>0</v>
      </c>
      <c r="CA185" s="177">
        <f t="shared" si="188"/>
        <v>0</v>
      </c>
      <c r="CB185" s="177">
        <f t="shared" si="189"/>
        <v>0</v>
      </c>
      <c r="CC185" s="177">
        <f t="shared" si="190"/>
        <v>0</v>
      </c>
      <c r="CD185" s="177">
        <f t="shared" si="191"/>
        <v>0</v>
      </c>
      <c r="CE185" s="177">
        <f t="shared" si="192"/>
        <v>0</v>
      </c>
      <c r="CF185" s="177">
        <f t="shared" si="193"/>
        <v>0</v>
      </c>
      <c r="CG185" s="9"/>
    </row>
    <row r="186" spans="1:85">
      <c r="A186" s="205" t="s">
        <v>578</v>
      </c>
      <c r="B186" s="186" t="s">
        <v>579</v>
      </c>
      <c r="C186" s="192" t="s">
        <v>580</v>
      </c>
      <c r="D186" s="225" t="s">
        <v>73</v>
      </c>
      <c r="E186" s="226">
        <v>50</v>
      </c>
      <c r="F186" s="221">
        <v>9.08</v>
      </c>
      <c r="G186" s="68">
        <f t="shared" si="142"/>
        <v>454</v>
      </c>
      <c r="H186" s="69"/>
      <c r="I186" s="70">
        <f t="shared" si="143"/>
        <v>0</v>
      </c>
      <c r="J186" s="69"/>
      <c r="K186" s="70">
        <f t="shared" si="144"/>
        <v>0</v>
      </c>
      <c r="L186" s="69"/>
      <c r="M186" s="70">
        <f t="shared" si="145"/>
        <v>0</v>
      </c>
      <c r="N186" s="69"/>
      <c r="O186" s="70">
        <f t="shared" si="146"/>
        <v>0</v>
      </c>
      <c r="P186" s="69"/>
      <c r="Q186" s="70">
        <f t="shared" si="147"/>
        <v>0</v>
      </c>
      <c r="R186" s="71">
        <f t="shared" si="148"/>
        <v>50</v>
      </c>
      <c r="S186" s="70">
        <f t="shared" si="149"/>
        <v>454</v>
      </c>
      <c r="T186" s="72">
        <f t="shared" si="150"/>
        <v>0</v>
      </c>
      <c r="U186" s="73">
        <f t="shared" si="151"/>
        <v>0</v>
      </c>
      <c r="V186" s="73">
        <f t="shared" si="152"/>
        <v>0</v>
      </c>
      <c r="W186" s="73">
        <f t="shared" si="153"/>
        <v>0</v>
      </c>
      <c r="X186" s="73">
        <f t="shared" si="154"/>
        <v>0</v>
      </c>
      <c r="Y186" s="73">
        <f t="shared" si="155"/>
        <v>0</v>
      </c>
      <c r="Z186" s="73">
        <f t="shared" si="156"/>
        <v>0</v>
      </c>
      <c r="AA186" s="74"/>
      <c r="AB186" s="177"/>
      <c r="AC186" s="177"/>
      <c r="AD186" s="177"/>
      <c r="AE186" s="177"/>
      <c r="AF186" s="177"/>
      <c r="AG186" s="177"/>
      <c r="AH186" s="177"/>
      <c r="AI186" s="177"/>
      <c r="AJ186" s="177"/>
      <c r="AK186" s="177"/>
      <c r="AL186" s="177"/>
      <c r="AM186" s="177"/>
      <c r="AN186" s="177"/>
      <c r="AO186" s="177"/>
      <c r="AP186" s="177"/>
      <c r="AQ186" s="177"/>
      <c r="AR186" s="177"/>
      <c r="AS186" s="177"/>
      <c r="AT186" s="177"/>
      <c r="AU186" s="71">
        <f t="shared" si="157"/>
        <v>50</v>
      </c>
      <c r="AV186" s="76">
        <f t="shared" si="158"/>
        <v>0</v>
      </c>
      <c r="AW186" s="76">
        <f t="shared" si="159"/>
        <v>0</v>
      </c>
      <c r="AX186" s="76">
        <f t="shared" si="160"/>
        <v>0</v>
      </c>
      <c r="AY186" s="76">
        <f t="shared" si="161"/>
        <v>0</v>
      </c>
      <c r="AZ186" s="76">
        <f t="shared" si="162"/>
        <v>0</v>
      </c>
      <c r="BA186" s="71">
        <f t="shared" si="163"/>
        <v>50</v>
      </c>
      <c r="BB186" s="71">
        <f t="shared" si="164"/>
        <v>0</v>
      </c>
      <c r="BC186" s="77">
        <f t="shared" si="165"/>
        <v>0</v>
      </c>
      <c r="BD186" s="77">
        <f t="shared" si="166"/>
        <v>0</v>
      </c>
      <c r="BE186" s="77">
        <f t="shared" si="167"/>
        <v>0</v>
      </c>
      <c r="BF186" s="77">
        <f t="shared" si="168"/>
        <v>0</v>
      </c>
      <c r="BG186" s="77">
        <f t="shared" si="169"/>
        <v>0</v>
      </c>
      <c r="BH186" s="77">
        <f t="shared" si="170"/>
        <v>0</v>
      </c>
      <c r="BI186" s="77">
        <f t="shared" si="171"/>
        <v>0</v>
      </c>
      <c r="BJ186" s="77">
        <f t="shared" si="172"/>
        <v>0</v>
      </c>
      <c r="BK186" s="77">
        <f t="shared" si="173"/>
        <v>0</v>
      </c>
      <c r="BL186" s="77">
        <f t="shared" si="174"/>
        <v>0</v>
      </c>
      <c r="BM186" s="77">
        <f t="shared" si="175"/>
        <v>0</v>
      </c>
      <c r="BN186" s="77">
        <f t="shared" si="176"/>
        <v>0</v>
      </c>
      <c r="BO186" s="77">
        <f t="shared" si="177"/>
        <v>0</v>
      </c>
      <c r="BP186" s="77">
        <f t="shared" si="178"/>
        <v>0</v>
      </c>
      <c r="BQ186" s="77">
        <f t="shared" si="179"/>
        <v>0</v>
      </c>
      <c r="BR186" s="77">
        <f t="shared" si="180"/>
        <v>0</v>
      </c>
      <c r="BS186" s="77">
        <f t="shared" si="181"/>
        <v>0</v>
      </c>
      <c r="BT186" s="77">
        <f t="shared" si="182"/>
        <v>0</v>
      </c>
      <c r="BU186" s="77">
        <f t="shared" si="183"/>
        <v>0</v>
      </c>
      <c r="BV186" s="77">
        <f t="shared" si="184"/>
        <v>0</v>
      </c>
      <c r="BW186" s="177"/>
      <c r="BX186" s="12" t="str">
        <f t="shared" si="185"/>
        <v/>
      </c>
      <c r="BY186" s="95">
        <f t="shared" si="186"/>
        <v>0</v>
      </c>
      <c r="BZ186" s="177">
        <f t="shared" si="187"/>
        <v>0</v>
      </c>
      <c r="CA186" s="177">
        <f t="shared" si="188"/>
        <v>0</v>
      </c>
      <c r="CB186" s="177">
        <f t="shared" si="189"/>
        <v>0</v>
      </c>
      <c r="CC186" s="177">
        <f t="shared" si="190"/>
        <v>0</v>
      </c>
      <c r="CD186" s="177">
        <f t="shared" si="191"/>
        <v>0</v>
      </c>
      <c r="CE186" s="177">
        <f t="shared" si="192"/>
        <v>0</v>
      </c>
      <c r="CF186" s="177">
        <f t="shared" si="193"/>
        <v>0</v>
      </c>
      <c r="CG186" s="9"/>
    </row>
    <row r="187" spans="1:85">
      <c r="A187" s="205" t="s">
        <v>581</v>
      </c>
      <c r="B187" s="186" t="s">
        <v>582</v>
      </c>
      <c r="C187" s="192" t="s">
        <v>583</v>
      </c>
      <c r="D187" s="225" t="s">
        <v>73</v>
      </c>
      <c r="E187" s="226">
        <v>199.9</v>
      </c>
      <c r="F187" s="221">
        <v>16.77</v>
      </c>
      <c r="G187" s="68">
        <f t="shared" si="142"/>
        <v>3352.3229999999999</v>
      </c>
      <c r="H187" s="69"/>
      <c r="I187" s="70">
        <f t="shared" si="143"/>
        <v>0</v>
      </c>
      <c r="J187" s="69"/>
      <c r="K187" s="70">
        <f t="shared" si="144"/>
        <v>0</v>
      </c>
      <c r="L187" s="69"/>
      <c r="M187" s="70">
        <f t="shared" si="145"/>
        <v>0</v>
      </c>
      <c r="N187" s="69"/>
      <c r="O187" s="70">
        <f t="shared" si="146"/>
        <v>0</v>
      </c>
      <c r="P187" s="69"/>
      <c r="Q187" s="70">
        <f t="shared" si="147"/>
        <v>0</v>
      </c>
      <c r="R187" s="71">
        <f t="shared" si="148"/>
        <v>199.9</v>
      </c>
      <c r="S187" s="70">
        <f t="shared" si="149"/>
        <v>3352.3229999999999</v>
      </c>
      <c r="T187" s="72">
        <f t="shared" si="150"/>
        <v>0</v>
      </c>
      <c r="U187" s="73">
        <f t="shared" si="151"/>
        <v>0</v>
      </c>
      <c r="V187" s="73">
        <f t="shared" si="152"/>
        <v>0</v>
      </c>
      <c r="W187" s="73">
        <f t="shared" si="153"/>
        <v>0</v>
      </c>
      <c r="X187" s="73">
        <f t="shared" si="154"/>
        <v>0</v>
      </c>
      <c r="Y187" s="73">
        <f t="shared" si="155"/>
        <v>0</v>
      </c>
      <c r="Z187" s="73">
        <f t="shared" si="156"/>
        <v>0</v>
      </c>
      <c r="AA187" s="74"/>
      <c r="AB187" s="177"/>
      <c r="AC187" s="177"/>
      <c r="AD187" s="177"/>
      <c r="AE187" s="177"/>
      <c r="AF187" s="177"/>
      <c r="AG187" s="177"/>
      <c r="AH187" s="177"/>
      <c r="AI187" s="177"/>
      <c r="AJ187" s="177"/>
      <c r="AK187" s="177"/>
      <c r="AL187" s="177"/>
      <c r="AM187" s="177"/>
      <c r="AN187" s="177"/>
      <c r="AO187" s="177"/>
      <c r="AP187" s="177"/>
      <c r="AQ187" s="177"/>
      <c r="AR187" s="177"/>
      <c r="AS187" s="177"/>
      <c r="AT187" s="177"/>
      <c r="AU187" s="71">
        <f t="shared" si="157"/>
        <v>199.9</v>
      </c>
      <c r="AV187" s="76">
        <f t="shared" si="158"/>
        <v>0</v>
      </c>
      <c r="AW187" s="76">
        <f t="shared" si="159"/>
        <v>0</v>
      </c>
      <c r="AX187" s="76">
        <f t="shared" si="160"/>
        <v>0</v>
      </c>
      <c r="AY187" s="76">
        <f t="shared" si="161"/>
        <v>0</v>
      </c>
      <c r="AZ187" s="76">
        <f t="shared" si="162"/>
        <v>0</v>
      </c>
      <c r="BA187" s="71">
        <f t="shared" si="163"/>
        <v>199.9</v>
      </c>
      <c r="BB187" s="71">
        <f t="shared" si="164"/>
        <v>0</v>
      </c>
      <c r="BC187" s="77">
        <f t="shared" si="165"/>
        <v>0</v>
      </c>
      <c r="BD187" s="77">
        <f t="shared" si="166"/>
        <v>0</v>
      </c>
      <c r="BE187" s="77">
        <f t="shared" si="167"/>
        <v>0</v>
      </c>
      <c r="BF187" s="77">
        <f t="shared" si="168"/>
        <v>0</v>
      </c>
      <c r="BG187" s="77">
        <f t="shared" si="169"/>
        <v>0</v>
      </c>
      <c r="BH187" s="77">
        <f t="shared" si="170"/>
        <v>0</v>
      </c>
      <c r="BI187" s="77">
        <f t="shared" si="171"/>
        <v>0</v>
      </c>
      <c r="BJ187" s="77">
        <f t="shared" si="172"/>
        <v>0</v>
      </c>
      <c r="BK187" s="77">
        <f t="shared" si="173"/>
        <v>0</v>
      </c>
      <c r="BL187" s="77">
        <f t="shared" si="174"/>
        <v>0</v>
      </c>
      <c r="BM187" s="77">
        <f t="shared" si="175"/>
        <v>0</v>
      </c>
      <c r="BN187" s="77">
        <f t="shared" si="176"/>
        <v>0</v>
      </c>
      <c r="BO187" s="77">
        <f t="shared" si="177"/>
        <v>0</v>
      </c>
      <c r="BP187" s="77">
        <f t="shared" si="178"/>
        <v>0</v>
      </c>
      <c r="BQ187" s="77">
        <f t="shared" si="179"/>
        <v>0</v>
      </c>
      <c r="BR187" s="77">
        <f t="shared" si="180"/>
        <v>0</v>
      </c>
      <c r="BS187" s="77">
        <f t="shared" si="181"/>
        <v>0</v>
      </c>
      <c r="BT187" s="77">
        <f t="shared" si="182"/>
        <v>0</v>
      </c>
      <c r="BU187" s="77">
        <f t="shared" si="183"/>
        <v>0</v>
      </c>
      <c r="BV187" s="77">
        <f t="shared" si="184"/>
        <v>0</v>
      </c>
      <c r="BW187" s="177"/>
      <c r="BX187" s="12" t="str">
        <f t="shared" si="185"/>
        <v/>
      </c>
      <c r="BY187" s="95">
        <f t="shared" si="186"/>
        <v>0</v>
      </c>
      <c r="BZ187" s="177">
        <f t="shared" si="187"/>
        <v>0</v>
      </c>
      <c r="CA187" s="177">
        <f t="shared" si="188"/>
        <v>0</v>
      </c>
      <c r="CB187" s="177">
        <f t="shared" si="189"/>
        <v>0</v>
      </c>
      <c r="CC187" s="177">
        <f t="shared" si="190"/>
        <v>0</v>
      </c>
      <c r="CD187" s="177">
        <f t="shared" si="191"/>
        <v>0</v>
      </c>
      <c r="CE187" s="177">
        <f t="shared" si="192"/>
        <v>0</v>
      </c>
      <c r="CF187" s="177">
        <f t="shared" si="193"/>
        <v>0</v>
      </c>
      <c r="CG187" s="9"/>
    </row>
    <row r="188" spans="1:85">
      <c r="A188" s="205" t="s">
        <v>584</v>
      </c>
      <c r="B188" s="186" t="s">
        <v>585</v>
      </c>
      <c r="C188" s="192" t="s">
        <v>586</v>
      </c>
      <c r="D188" s="225" t="s">
        <v>73</v>
      </c>
      <c r="E188" s="226">
        <v>3980.2</v>
      </c>
      <c r="F188" s="221">
        <v>2.38</v>
      </c>
      <c r="G188" s="68">
        <f t="shared" si="142"/>
        <v>9472.8759999999984</v>
      </c>
      <c r="H188" s="69"/>
      <c r="I188" s="70">
        <f t="shared" si="143"/>
        <v>0</v>
      </c>
      <c r="J188" s="69"/>
      <c r="K188" s="70">
        <f t="shared" si="144"/>
        <v>0</v>
      </c>
      <c r="L188" s="69"/>
      <c r="M188" s="70">
        <f t="shared" si="145"/>
        <v>0</v>
      </c>
      <c r="N188" s="69"/>
      <c r="O188" s="70">
        <f t="shared" si="146"/>
        <v>0</v>
      </c>
      <c r="P188" s="69"/>
      <c r="Q188" s="70">
        <f t="shared" si="147"/>
        <v>0</v>
      </c>
      <c r="R188" s="71">
        <f t="shared" si="148"/>
        <v>3980.2</v>
      </c>
      <c r="S188" s="70">
        <f t="shared" si="149"/>
        <v>9472.8759999999984</v>
      </c>
      <c r="T188" s="72">
        <f t="shared" si="150"/>
        <v>0</v>
      </c>
      <c r="U188" s="73">
        <f t="shared" si="151"/>
        <v>0</v>
      </c>
      <c r="V188" s="73">
        <f t="shared" si="152"/>
        <v>0</v>
      </c>
      <c r="W188" s="73">
        <f t="shared" si="153"/>
        <v>0</v>
      </c>
      <c r="X188" s="73">
        <f t="shared" si="154"/>
        <v>0</v>
      </c>
      <c r="Y188" s="73">
        <f t="shared" si="155"/>
        <v>0</v>
      </c>
      <c r="Z188" s="73">
        <f t="shared" si="156"/>
        <v>0</v>
      </c>
      <c r="AA188" s="74"/>
      <c r="AB188" s="177"/>
      <c r="AC188" s="177"/>
      <c r="AD188" s="177"/>
      <c r="AE188" s="177"/>
      <c r="AF188" s="177"/>
      <c r="AG188" s="177"/>
      <c r="AH188" s="177"/>
      <c r="AI188" s="177"/>
      <c r="AJ188" s="177"/>
      <c r="AK188" s="177"/>
      <c r="AL188" s="177"/>
      <c r="AM188" s="177"/>
      <c r="AN188" s="177"/>
      <c r="AO188" s="177"/>
      <c r="AP188" s="177"/>
      <c r="AQ188" s="177"/>
      <c r="AR188" s="177"/>
      <c r="AS188" s="177"/>
      <c r="AT188" s="177"/>
      <c r="AU188" s="71">
        <f t="shared" si="157"/>
        <v>3980.2</v>
      </c>
      <c r="AV188" s="76">
        <f t="shared" si="158"/>
        <v>0</v>
      </c>
      <c r="AW188" s="76">
        <f t="shared" si="159"/>
        <v>0</v>
      </c>
      <c r="AX188" s="76">
        <f t="shared" si="160"/>
        <v>0</v>
      </c>
      <c r="AY188" s="76">
        <f t="shared" si="161"/>
        <v>0</v>
      </c>
      <c r="AZ188" s="76">
        <f t="shared" si="162"/>
        <v>0</v>
      </c>
      <c r="BA188" s="71">
        <f t="shared" si="163"/>
        <v>3980.2</v>
      </c>
      <c r="BB188" s="71">
        <f t="shared" si="164"/>
        <v>0</v>
      </c>
      <c r="BC188" s="77">
        <f t="shared" si="165"/>
        <v>0</v>
      </c>
      <c r="BD188" s="77">
        <f t="shared" si="166"/>
        <v>0</v>
      </c>
      <c r="BE188" s="77">
        <f t="shared" si="167"/>
        <v>0</v>
      </c>
      <c r="BF188" s="77">
        <f t="shared" si="168"/>
        <v>0</v>
      </c>
      <c r="BG188" s="77">
        <f t="shared" si="169"/>
        <v>0</v>
      </c>
      <c r="BH188" s="77">
        <f t="shared" si="170"/>
        <v>0</v>
      </c>
      <c r="BI188" s="77">
        <f t="shared" si="171"/>
        <v>0</v>
      </c>
      <c r="BJ188" s="77">
        <f t="shared" si="172"/>
        <v>0</v>
      </c>
      <c r="BK188" s="77">
        <f t="shared" si="173"/>
        <v>0</v>
      </c>
      <c r="BL188" s="77">
        <f t="shared" si="174"/>
        <v>0</v>
      </c>
      <c r="BM188" s="77">
        <f t="shared" si="175"/>
        <v>0</v>
      </c>
      <c r="BN188" s="77">
        <f t="shared" si="176"/>
        <v>0</v>
      </c>
      <c r="BO188" s="77">
        <f t="shared" si="177"/>
        <v>0</v>
      </c>
      <c r="BP188" s="77">
        <f t="shared" si="178"/>
        <v>0</v>
      </c>
      <c r="BQ188" s="77">
        <f t="shared" si="179"/>
        <v>0</v>
      </c>
      <c r="BR188" s="77">
        <f t="shared" si="180"/>
        <v>0</v>
      </c>
      <c r="BS188" s="77">
        <f t="shared" si="181"/>
        <v>0</v>
      </c>
      <c r="BT188" s="77">
        <f t="shared" si="182"/>
        <v>0</v>
      </c>
      <c r="BU188" s="77">
        <f t="shared" si="183"/>
        <v>0</v>
      </c>
      <c r="BV188" s="77">
        <f t="shared" si="184"/>
        <v>0</v>
      </c>
      <c r="BW188" s="177"/>
      <c r="BX188" s="12" t="str">
        <f t="shared" si="185"/>
        <v/>
      </c>
      <c r="BY188" s="95">
        <f t="shared" si="186"/>
        <v>0</v>
      </c>
      <c r="BZ188" s="177">
        <f t="shared" si="187"/>
        <v>0</v>
      </c>
      <c r="CA188" s="177">
        <f t="shared" si="188"/>
        <v>0</v>
      </c>
      <c r="CB188" s="177">
        <f t="shared" si="189"/>
        <v>0</v>
      </c>
      <c r="CC188" s="177">
        <f t="shared" si="190"/>
        <v>0</v>
      </c>
      <c r="CD188" s="177">
        <f t="shared" si="191"/>
        <v>0</v>
      </c>
      <c r="CE188" s="177">
        <f t="shared" si="192"/>
        <v>0</v>
      </c>
      <c r="CF188" s="177">
        <f t="shared" si="193"/>
        <v>0</v>
      </c>
      <c r="CG188" s="9"/>
    </row>
    <row r="189" spans="1:85">
      <c r="A189" s="205" t="s">
        <v>587</v>
      </c>
      <c r="B189" s="186" t="s">
        <v>588</v>
      </c>
      <c r="C189" s="192" t="s">
        <v>589</v>
      </c>
      <c r="D189" s="225" t="s">
        <v>73</v>
      </c>
      <c r="E189" s="226">
        <v>987.6</v>
      </c>
      <c r="F189" s="221">
        <v>3.69</v>
      </c>
      <c r="G189" s="68">
        <f t="shared" si="142"/>
        <v>3644.2440000000001</v>
      </c>
      <c r="H189" s="69"/>
      <c r="I189" s="70">
        <f t="shared" si="143"/>
        <v>0</v>
      </c>
      <c r="J189" s="69"/>
      <c r="K189" s="70">
        <f t="shared" si="144"/>
        <v>0</v>
      </c>
      <c r="L189" s="69"/>
      <c r="M189" s="70">
        <f t="shared" si="145"/>
        <v>0</v>
      </c>
      <c r="N189" s="69"/>
      <c r="O189" s="70">
        <f t="shared" si="146"/>
        <v>0</v>
      </c>
      <c r="P189" s="69"/>
      <c r="Q189" s="70">
        <f t="shared" si="147"/>
        <v>0</v>
      </c>
      <c r="R189" s="71">
        <f t="shared" si="148"/>
        <v>987.6</v>
      </c>
      <c r="S189" s="70">
        <f t="shared" si="149"/>
        <v>3644.2440000000001</v>
      </c>
      <c r="T189" s="72">
        <f t="shared" si="150"/>
        <v>0</v>
      </c>
      <c r="U189" s="73">
        <f t="shared" si="151"/>
        <v>0</v>
      </c>
      <c r="V189" s="73">
        <f t="shared" si="152"/>
        <v>0</v>
      </c>
      <c r="W189" s="73">
        <f t="shared" si="153"/>
        <v>0</v>
      </c>
      <c r="X189" s="73">
        <f t="shared" si="154"/>
        <v>0</v>
      </c>
      <c r="Y189" s="73">
        <f t="shared" si="155"/>
        <v>0</v>
      </c>
      <c r="Z189" s="73">
        <f t="shared" si="156"/>
        <v>0</v>
      </c>
      <c r="AA189" s="74"/>
      <c r="AB189" s="177"/>
      <c r="AC189" s="177"/>
      <c r="AD189" s="177"/>
      <c r="AE189" s="177"/>
      <c r="AF189" s="177"/>
      <c r="AG189" s="177"/>
      <c r="AH189" s="177"/>
      <c r="AI189" s="177"/>
      <c r="AJ189" s="177"/>
      <c r="AK189" s="177"/>
      <c r="AL189" s="177"/>
      <c r="AM189" s="177"/>
      <c r="AN189" s="177"/>
      <c r="AO189" s="177"/>
      <c r="AP189" s="177"/>
      <c r="AQ189" s="177"/>
      <c r="AR189" s="177"/>
      <c r="AS189" s="177"/>
      <c r="AT189" s="177"/>
      <c r="AU189" s="71">
        <f t="shared" si="157"/>
        <v>987.6</v>
      </c>
      <c r="AV189" s="76">
        <f t="shared" si="158"/>
        <v>0</v>
      </c>
      <c r="AW189" s="76">
        <f t="shared" si="159"/>
        <v>0</v>
      </c>
      <c r="AX189" s="76">
        <f t="shared" si="160"/>
        <v>0</v>
      </c>
      <c r="AY189" s="76">
        <f t="shared" si="161"/>
        <v>0</v>
      </c>
      <c r="AZ189" s="76">
        <f t="shared" si="162"/>
        <v>0</v>
      </c>
      <c r="BA189" s="71">
        <f t="shared" si="163"/>
        <v>987.6</v>
      </c>
      <c r="BB189" s="71">
        <f t="shared" si="164"/>
        <v>0</v>
      </c>
      <c r="BC189" s="77">
        <f t="shared" si="165"/>
        <v>0</v>
      </c>
      <c r="BD189" s="77">
        <f t="shared" si="166"/>
        <v>0</v>
      </c>
      <c r="BE189" s="77">
        <f t="shared" si="167"/>
        <v>0</v>
      </c>
      <c r="BF189" s="77">
        <f t="shared" si="168"/>
        <v>0</v>
      </c>
      <c r="BG189" s="77">
        <f t="shared" si="169"/>
        <v>0</v>
      </c>
      <c r="BH189" s="77">
        <f t="shared" si="170"/>
        <v>0</v>
      </c>
      <c r="BI189" s="77">
        <f t="shared" si="171"/>
        <v>0</v>
      </c>
      <c r="BJ189" s="77">
        <f t="shared" si="172"/>
        <v>0</v>
      </c>
      <c r="BK189" s="77">
        <f t="shared" si="173"/>
        <v>0</v>
      </c>
      <c r="BL189" s="77">
        <f t="shared" si="174"/>
        <v>0</v>
      </c>
      <c r="BM189" s="77">
        <f t="shared" si="175"/>
        <v>0</v>
      </c>
      <c r="BN189" s="77">
        <f t="shared" si="176"/>
        <v>0</v>
      </c>
      <c r="BO189" s="77">
        <f t="shared" si="177"/>
        <v>0</v>
      </c>
      <c r="BP189" s="77">
        <f t="shared" si="178"/>
        <v>0</v>
      </c>
      <c r="BQ189" s="77">
        <f t="shared" si="179"/>
        <v>0</v>
      </c>
      <c r="BR189" s="77">
        <f t="shared" si="180"/>
        <v>0</v>
      </c>
      <c r="BS189" s="77">
        <f t="shared" si="181"/>
        <v>0</v>
      </c>
      <c r="BT189" s="77">
        <f t="shared" si="182"/>
        <v>0</v>
      </c>
      <c r="BU189" s="77">
        <f t="shared" si="183"/>
        <v>0</v>
      </c>
      <c r="BV189" s="77">
        <f t="shared" si="184"/>
        <v>0</v>
      </c>
      <c r="BW189" s="177"/>
      <c r="BX189" s="12" t="str">
        <f t="shared" si="185"/>
        <v/>
      </c>
      <c r="BY189" s="95">
        <f t="shared" si="186"/>
        <v>0</v>
      </c>
      <c r="BZ189" s="177">
        <f t="shared" si="187"/>
        <v>0</v>
      </c>
      <c r="CA189" s="177">
        <f t="shared" si="188"/>
        <v>0</v>
      </c>
      <c r="CB189" s="177">
        <f t="shared" si="189"/>
        <v>0</v>
      </c>
      <c r="CC189" s="177">
        <f t="shared" si="190"/>
        <v>0</v>
      </c>
      <c r="CD189" s="177">
        <f t="shared" si="191"/>
        <v>0</v>
      </c>
      <c r="CE189" s="177">
        <f t="shared" si="192"/>
        <v>0</v>
      </c>
      <c r="CF189" s="177">
        <f t="shared" si="193"/>
        <v>0</v>
      </c>
      <c r="CG189" s="9"/>
    </row>
    <row r="190" spans="1:85">
      <c r="A190" s="205" t="s">
        <v>590</v>
      </c>
      <c r="B190" s="186" t="s">
        <v>591</v>
      </c>
      <c r="C190" s="192" t="s">
        <v>592</v>
      </c>
      <c r="D190" s="225" t="s">
        <v>73</v>
      </c>
      <c r="E190" s="226">
        <v>82.3</v>
      </c>
      <c r="F190" s="221">
        <v>4.8600000000000003</v>
      </c>
      <c r="G190" s="68">
        <f t="shared" si="142"/>
        <v>399.97800000000001</v>
      </c>
      <c r="H190" s="69"/>
      <c r="I190" s="70">
        <f t="shared" si="143"/>
        <v>0</v>
      </c>
      <c r="J190" s="69"/>
      <c r="K190" s="70">
        <f t="shared" si="144"/>
        <v>0</v>
      </c>
      <c r="L190" s="69"/>
      <c r="M190" s="70">
        <f t="shared" si="145"/>
        <v>0</v>
      </c>
      <c r="N190" s="69"/>
      <c r="O190" s="70">
        <f t="shared" si="146"/>
        <v>0</v>
      </c>
      <c r="P190" s="69"/>
      <c r="Q190" s="70">
        <f t="shared" si="147"/>
        <v>0</v>
      </c>
      <c r="R190" s="71">
        <f t="shared" si="148"/>
        <v>82.3</v>
      </c>
      <c r="S190" s="70">
        <f t="shared" si="149"/>
        <v>399.97800000000001</v>
      </c>
      <c r="T190" s="72">
        <f t="shared" si="150"/>
        <v>0</v>
      </c>
      <c r="U190" s="73">
        <f t="shared" si="151"/>
        <v>0</v>
      </c>
      <c r="V190" s="73">
        <f t="shared" si="152"/>
        <v>0</v>
      </c>
      <c r="W190" s="73">
        <f t="shared" si="153"/>
        <v>0</v>
      </c>
      <c r="X190" s="73">
        <f t="shared" si="154"/>
        <v>0</v>
      </c>
      <c r="Y190" s="73">
        <f t="shared" si="155"/>
        <v>0</v>
      </c>
      <c r="Z190" s="73">
        <f t="shared" si="156"/>
        <v>0</v>
      </c>
      <c r="AA190" s="74"/>
      <c r="AB190" s="177"/>
      <c r="AC190" s="177"/>
      <c r="AD190" s="177"/>
      <c r="AE190" s="177"/>
      <c r="AF190" s="177"/>
      <c r="AG190" s="177"/>
      <c r="AH190" s="177"/>
      <c r="AI190" s="177"/>
      <c r="AJ190" s="177"/>
      <c r="AK190" s="177"/>
      <c r="AL190" s="177"/>
      <c r="AM190" s="177"/>
      <c r="AN190" s="177"/>
      <c r="AO190" s="177"/>
      <c r="AP190" s="177"/>
      <c r="AQ190" s="177"/>
      <c r="AR190" s="177"/>
      <c r="AS190" s="177"/>
      <c r="AT190" s="177"/>
      <c r="AU190" s="71">
        <f t="shared" si="157"/>
        <v>82.3</v>
      </c>
      <c r="AV190" s="76">
        <f t="shared" si="158"/>
        <v>0</v>
      </c>
      <c r="AW190" s="76">
        <f t="shared" si="159"/>
        <v>0</v>
      </c>
      <c r="AX190" s="76">
        <f t="shared" si="160"/>
        <v>0</v>
      </c>
      <c r="AY190" s="76">
        <f t="shared" si="161"/>
        <v>0</v>
      </c>
      <c r="AZ190" s="76">
        <f t="shared" si="162"/>
        <v>0</v>
      </c>
      <c r="BA190" s="71">
        <f t="shared" si="163"/>
        <v>82.3</v>
      </c>
      <c r="BB190" s="71">
        <f t="shared" si="164"/>
        <v>0</v>
      </c>
      <c r="BC190" s="77">
        <f t="shared" si="165"/>
        <v>0</v>
      </c>
      <c r="BD190" s="77">
        <f t="shared" si="166"/>
        <v>0</v>
      </c>
      <c r="BE190" s="77">
        <f t="shared" si="167"/>
        <v>0</v>
      </c>
      <c r="BF190" s="77">
        <f t="shared" si="168"/>
        <v>0</v>
      </c>
      <c r="BG190" s="77">
        <f t="shared" si="169"/>
        <v>0</v>
      </c>
      <c r="BH190" s="77">
        <f t="shared" si="170"/>
        <v>0</v>
      </c>
      <c r="BI190" s="77">
        <f t="shared" si="171"/>
        <v>0</v>
      </c>
      <c r="BJ190" s="77">
        <f t="shared" si="172"/>
        <v>0</v>
      </c>
      <c r="BK190" s="77">
        <f t="shared" si="173"/>
        <v>0</v>
      </c>
      <c r="BL190" s="77">
        <f t="shared" si="174"/>
        <v>0</v>
      </c>
      <c r="BM190" s="77">
        <f t="shared" si="175"/>
        <v>0</v>
      </c>
      <c r="BN190" s="77">
        <f t="shared" si="176"/>
        <v>0</v>
      </c>
      <c r="BO190" s="77">
        <f t="shared" si="177"/>
        <v>0</v>
      </c>
      <c r="BP190" s="77">
        <f t="shared" si="178"/>
        <v>0</v>
      </c>
      <c r="BQ190" s="77">
        <f t="shared" si="179"/>
        <v>0</v>
      </c>
      <c r="BR190" s="77">
        <f t="shared" si="180"/>
        <v>0</v>
      </c>
      <c r="BS190" s="77">
        <f t="shared" si="181"/>
        <v>0</v>
      </c>
      <c r="BT190" s="77">
        <f t="shared" si="182"/>
        <v>0</v>
      </c>
      <c r="BU190" s="77">
        <f t="shared" si="183"/>
        <v>0</v>
      </c>
      <c r="BV190" s="77">
        <f t="shared" si="184"/>
        <v>0</v>
      </c>
      <c r="BW190" s="177"/>
      <c r="BX190" s="12" t="str">
        <f t="shared" si="185"/>
        <v/>
      </c>
      <c r="BY190" s="95">
        <f t="shared" si="186"/>
        <v>0</v>
      </c>
      <c r="BZ190" s="177">
        <f t="shared" si="187"/>
        <v>0</v>
      </c>
      <c r="CA190" s="177">
        <f t="shared" si="188"/>
        <v>0</v>
      </c>
      <c r="CB190" s="177">
        <f t="shared" si="189"/>
        <v>0</v>
      </c>
      <c r="CC190" s="177">
        <f t="shared" si="190"/>
        <v>0</v>
      </c>
      <c r="CD190" s="177">
        <f t="shared" si="191"/>
        <v>0</v>
      </c>
      <c r="CE190" s="177">
        <f t="shared" si="192"/>
        <v>0</v>
      </c>
      <c r="CF190" s="177">
        <f t="shared" si="193"/>
        <v>0</v>
      </c>
      <c r="CG190" s="9"/>
    </row>
    <row r="191" spans="1:85">
      <c r="A191" s="205"/>
      <c r="B191" s="186" t="s">
        <v>593</v>
      </c>
      <c r="C191" s="222" t="s">
        <v>594</v>
      </c>
      <c r="D191" s="223"/>
      <c r="E191" s="226"/>
      <c r="F191" s="221"/>
      <c r="G191" s="68">
        <f t="shared" si="142"/>
        <v>0</v>
      </c>
      <c r="H191" s="69"/>
      <c r="I191" s="70">
        <f t="shared" si="143"/>
        <v>0</v>
      </c>
      <c r="J191" s="69"/>
      <c r="K191" s="70">
        <f t="shared" si="144"/>
        <v>0</v>
      </c>
      <c r="L191" s="69"/>
      <c r="M191" s="70">
        <f t="shared" si="145"/>
        <v>0</v>
      </c>
      <c r="N191" s="69"/>
      <c r="O191" s="70">
        <f t="shared" si="146"/>
        <v>0</v>
      </c>
      <c r="P191" s="69"/>
      <c r="Q191" s="70">
        <f t="shared" si="147"/>
        <v>0</v>
      </c>
      <c r="R191" s="71">
        <f t="shared" si="148"/>
        <v>0</v>
      </c>
      <c r="S191" s="70">
        <f t="shared" si="149"/>
        <v>0</v>
      </c>
      <c r="T191" s="72" t="str">
        <f t="shared" si="150"/>
        <v/>
      </c>
      <c r="U191" s="73">
        <f t="shared" si="151"/>
        <v>0</v>
      </c>
      <c r="V191" s="73">
        <f t="shared" si="152"/>
        <v>0</v>
      </c>
      <c r="W191" s="73">
        <f t="shared" si="153"/>
        <v>0</v>
      </c>
      <c r="X191" s="73">
        <f t="shared" si="154"/>
        <v>0</v>
      </c>
      <c r="Y191" s="73">
        <f t="shared" si="155"/>
        <v>0</v>
      </c>
      <c r="Z191" s="73" t="str">
        <f t="shared" si="156"/>
        <v/>
      </c>
      <c r="AA191" s="74"/>
      <c r="AB191" s="177"/>
      <c r="AC191" s="177"/>
      <c r="AD191" s="177"/>
      <c r="AE191" s="177"/>
      <c r="AF191" s="177"/>
      <c r="AG191" s="177"/>
      <c r="AH191" s="177"/>
      <c r="AI191" s="177"/>
      <c r="AJ191" s="177"/>
      <c r="AK191" s="177"/>
      <c r="AL191" s="177"/>
      <c r="AM191" s="177"/>
      <c r="AN191" s="177"/>
      <c r="AO191" s="177"/>
      <c r="AP191" s="177"/>
      <c r="AQ191" s="177"/>
      <c r="AR191" s="177"/>
      <c r="AS191" s="177"/>
      <c r="AT191" s="177"/>
      <c r="AU191" s="71" t="str">
        <f t="shared" si="157"/>
        <v/>
      </c>
      <c r="AV191" s="76">
        <f t="shared" si="158"/>
        <v>0</v>
      </c>
      <c r="AW191" s="76">
        <f t="shared" si="159"/>
        <v>0</v>
      </c>
      <c r="AX191" s="76">
        <f t="shared" si="160"/>
        <v>0</v>
      </c>
      <c r="AY191" s="76">
        <f t="shared" si="161"/>
        <v>0</v>
      </c>
      <c r="AZ191" s="76">
        <f t="shared" si="162"/>
        <v>0</v>
      </c>
      <c r="BA191" s="71">
        <f t="shared" si="163"/>
        <v>0</v>
      </c>
      <c r="BB191" s="71">
        <f t="shared" si="164"/>
        <v>0</v>
      </c>
      <c r="BC191" s="77">
        <f t="shared" si="165"/>
        <v>0</v>
      </c>
      <c r="BD191" s="77">
        <f t="shared" si="166"/>
        <v>0</v>
      </c>
      <c r="BE191" s="77">
        <f t="shared" si="167"/>
        <v>0</v>
      </c>
      <c r="BF191" s="77">
        <f t="shared" si="168"/>
        <v>0</v>
      </c>
      <c r="BG191" s="77">
        <f t="shared" si="169"/>
        <v>0</v>
      </c>
      <c r="BH191" s="77">
        <f t="shared" si="170"/>
        <v>0</v>
      </c>
      <c r="BI191" s="77">
        <f t="shared" si="171"/>
        <v>0</v>
      </c>
      <c r="BJ191" s="77">
        <f t="shared" si="172"/>
        <v>0</v>
      </c>
      <c r="BK191" s="77">
        <f t="shared" si="173"/>
        <v>0</v>
      </c>
      <c r="BL191" s="77">
        <f t="shared" si="174"/>
        <v>0</v>
      </c>
      <c r="BM191" s="77">
        <f t="shared" si="175"/>
        <v>0</v>
      </c>
      <c r="BN191" s="77">
        <f t="shared" si="176"/>
        <v>0</v>
      </c>
      <c r="BO191" s="77">
        <f t="shared" si="177"/>
        <v>0</v>
      </c>
      <c r="BP191" s="77">
        <f t="shared" si="178"/>
        <v>0</v>
      </c>
      <c r="BQ191" s="77">
        <f t="shared" si="179"/>
        <v>0</v>
      </c>
      <c r="BR191" s="77">
        <f t="shared" si="180"/>
        <v>0</v>
      </c>
      <c r="BS191" s="77">
        <f t="shared" si="181"/>
        <v>0</v>
      </c>
      <c r="BT191" s="77">
        <f t="shared" si="182"/>
        <v>0</v>
      </c>
      <c r="BU191" s="77">
        <f t="shared" si="183"/>
        <v>0</v>
      </c>
      <c r="BV191" s="77">
        <f t="shared" si="184"/>
        <v>0</v>
      </c>
      <c r="BW191" s="177"/>
      <c r="BX191" s="12" t="str">
        <f t="shared" si="185"/>
        <v/>
      </c>
      <c r="BY191" s="95">
        <f t="shared" si="186"/>
        <v>0</v>
      </c>
      <c r="BZ191" s="177">
        <f t="shared" si="187"/>
        <v>0</v>
      </c>
      <c r="CA191" s="177">
        <f t="shared" si="188"/>
        <v>0</v>
      </c>
      <c r="CB191" s="177">
        <f t="shared" si="189"/>
        <v>0</v>
      </c>
      <c r="CC191" s="177">
        <f t="shared" si="190"/>
        <v>0</v>
      </c>
      <c r="CD191" s="177">
        <f t="shared" si="191"/>
        <v>0</v>
      </c>
      <c r="CE191" s="177">
        <f t="shared" si="192"/>
        <v>0</v>
      </c>
      <c r="CF191" s="177">
        <f t="shared" si="193"/>
        <v>0</v>
      </c>
      <c r="CG191" s="9"/>
    </row>
    <row r="192" spans="1:85">
      <c r="A192" s="205">
        <v>83447</v>
      </c>
      <c r="B192" s="186" t="s">
        <v>593</v>
      </c>
      <c r="C192" s="192" t="s">
        <v>595</v>
      </c>
      <c r="D192" s="225" t="s">
        <v>61</v>
      </c>
      <c r="E192" s="226">
        <v>21</v>
      </c>
      <c r="F192" s="221">
        <v>111.19</v>
      </c>
      <c r="G192" s="68">
        <f t="shared" si="142"/>
        <v>2334.9899999999998</v>
      </c>
      <c r="H192" s="69"/>
      <c r="I192" s="70">
        <f t="shared" si="143"/>
        <v>0</v>
      </c>
      <c r="J192" s="69"/>
      <c r="K192" s="70">
        <f t="shared" si="144"/>
        <v>0</v>
      </c>
      <c r="L192" s="69"/>
      <c r="M192" s="70">
        <f t="shared" si="145"/>
        <v>0</v>
      </c>
      <c r="N192" s="69"/>
      <c r="O192" s="70">
        <f t="shared" si="146"/>
        <v>0</v>
      </c>
      <c r="P192" s="69"/>
      <c r="Q192" s="70">
        <f t="shared" si="147"/>
        <v>0</v>
      </c>
      <c r="R192" s="71">
        <f t="shared" si="148"/>
        <v>21</v>
      </c>
      <c r="S192" s="70">
        <f t="shared" si="149"/>
        <v>2334.9899999999998</v>
      </c>
      <c r="T192" s="72">
        <f t="shared" si="150"/>
        <v>0</v>
      </c>
      <c r="U192" s="73">
        <f t="shared" si="151"/>
        <v>0</v>
      </c>
      <c r="V192" s="73">
        <f t="shared" si="152"/>
        <v>0</v>
      </c>
      <c r="W192" s="73">
        <f t="shared" si="153"/>
        <v>0</v>
      </c>
      <c r="X192" s="73">
        <f t="shared" si="154"/>
        <v>0</v>
      </c>
      <c r="Y192" s="73">
        <f t="shared" si="155"/>
        <v>0</v>
      </c>
      <c r="Z192" s="73">
        <f t="shared" si="156"/>
        <v>0</v>
      </c>
      <c r="AA192" s="74"/>
      <c r="AB192" s="177"/>
      <c r="AC192" s="177"/>
      <c r="AD192" s="177"/>
      <c r="AE192" s="177"/>
      <c r="AF192" s="177"/>
      <c r="AG192" s="177"/>
      <c r="AH192" s="177"/>
      <c r="AI192" s="177"/>
      <c r="AJ192" s="177"/>
      <c r="AK192" s="177"/>
      <c r="AL192" s="177"/>
      <c r="AM192" s="177"/>
      <c r="AN192" s="177"/>
      <c r="AO192" s="177"/>
      <c r="AP192" s="177"/>
      <c r="AQ192" s="177"/>
      <c r="AR192" s="177"/>
      <c r="AS192" s="177"/>
      <c r="AT192" s="177"/>
      <c r="AU192" s="71">
        <f t="shared" si="157"/>
        <v>21</v>
      </c>
      <c r="AV192" s="76">
        <f t="shared" si="158"/>
        <v>0</v>
      </c>
      <c r="AW192" s="76">
        <f t="shared" si="159"/>
        <v>0</v>
      </c>
      <c r="AX192" s="76">
        <f t="shared" si="160"/>
        <v>0</v>
      </c>
      <c r="AY192" s="76">
        <f t="shared" si="161"/>
        <v>0</v>
      </c>
      <c r="AZ192" s="76">
        <f t="shared" si="162"/>
        <v>0</v>
      </c>
      <c r="BA192" s="71">
        <f t="shared" si="163"/>
        <v>21</v>
      </c>
      <c r="BB192" s="71">
        <f t="shared" si="164"/>
        <v>0</v>
      </c>
      <c r="BC192" s="77">
        <f t="shared" si="165"/>
        <v>0</v>
      </c>
      <c r="BD192" s="77">
        <f t="shared" si="166"/>
        <v>0</v>
      </c>
      <c r="BE192" s="77">
        <f t="shared" si="167"/>
        <v>0</v>
      </c>
      <c r="BF192" s="77">
        <f t="shared" si="168"/>
        <v>0</v>
      </c>
      <c r="BG192" s="77">
        <f t="shared" si="169"/>
        <v>0</v>
      </c>
      <c r="BH192" s="77">
        <f t="shared" si="170"/>
        <v>0</v>
      </c>
      <c r="BI192" s="77">
        <f t="shared" si="171"/>
        <v>0</v>
      </c>
      <c r="BJ192" s="77">
        <f t="shared" si="172"/>
        <v>0</v>
      </c>
      <c r="BK192" s="77">
        <f t="shared" si="173"/>
        <v>0</v>
      </c>
      <c r="BL192" s="77">
        <f t="shared" si="174"/>
        <v>0</v>
      </c>
      <c r="BM192" s="77">
        <f t="shared" si="175"/>
        <v>0</v>
      </c>
      <c r="BN192" s="77">
        <f t="shared" si="176"/>
        <v>0</v>
      </c>
      <c r="BO192" s="77">
        <f t="shared" si="177"/>
        <v>0</v>
      </c>
      <c r="BP192" s="77">
        <f t="shared" si="178"/>
        <v>0</v>
      </c>
      <c r="BQ192" s="77">
        <f t="shared" si="179"/>
        <v>0</v>
      </c>
      <c r="BR192" s="77">
        <f t="shared" si="180"/>
        <v>0</v>
      </c>
      <c r="BS192" s="77">
        <f t="shared" si="181"/>
        <v>0</v>
      </c>
      <c r="BT192" s="77">
        <f t="shared" si="182"/>
        <v>0</v>
      </c>
      <c r="BU192" s="77">
        <f t="shared" si="183"/>
        <v>0</v>
      </c>
      <c r="BV192" s="77">
        <f t="shared" si="184"/>
        <v>0</v>
      </c>
      <c r="BW192" s="177"/>
      <c r="BX192" s="12" t="str">
        <f t="shared" si="185"/>
        <v/>
      </c>
      <c r="BY192" s="95">
        <f t="shared" si="186"/>
        <v>0</v>
      </c>
      <c r="BZ192" s="177">
        <f t="shared" si="187"/>
        <v>0</v>
      </c>
      <c r="CA192" s="177">
        <f t="shared" si="188"/>
        <v>0</v>
      </c>
      <c r="CB192" s="177">
        <f t="shared" si="189"/>
        <v>0</v>
      </c>
      <c r="CC192" s="177">
        <f t="shared" si="190"/>
        <v>0</v>
      </c>
      <c r="CD192" s="177">
        <f t="shared" si="191"/>
        <v>0</v>
      </c>
      <c r="CE192" s="177">
        <f t="shared" si="192"/>
        <v>0</v>
      </c>
      <c r="CF192" s="177">
        <f t="shared" si="193"/>
        <v>0</v>
      </c>
      <c r="CG192" s="9"/>
    </row>
    <row r="193" spans="1:85">
      <c r="A193" s="205"/>
      <c r="B193" s="186" t="s">
        <v>596</v>
      </c>
      <c r="C193" s="222" t="s">
        <v>597</v>
      </c>
      <c r="D193" s="223"/>
      <c r="E193" s="226"/>
      <c r="F193" s="221"/>
      <c r="G193" s="68">
        <f t="shared" si="142"/>
        <v>0</v>
      </c>
      <c r="H193" s="69"/>
      <c r="I193" s="70">
        <f t="shared" si="143"/>
        <v>0</v>
      </c>
      <c r="J193" s="69"/>
      <c r="K193" s="70">
        <f t="shared" si="144"/>
        <v>0</v>
      </c>
      <c r="L193" s="69"/>
      <c r="M193" s="70">
        <f t="shared" si="145"/>
        <v>0</v>
      </c>
      <c r="N193" s="69"/>
      <c r="O193" s="70">
        <f t="shared" si="146"/>
        <v>0</v>
      </c>
      <c r="P193" s="69"/>
      <c r="Q193" s="70">
        <f t="shared" si="147"/>
        <v>0</v>
      </c>
      <c r="R193" s="71">
        <f t="shared" si="148"/>
        <v>0</v>
      </c>
      <c r="S193" s="70">
        <f t="shared" si="149"/>
        <v>0</v>
      </c>
      <c r="T193" s="72" t="str">
        <f t="shared" si="150"/>
        <v/>
      </c>
      <c r="U193" s="73">
        <f t="shared" si="151"/>
        <v>0</v>
      </c>
      <c r="V193" s="73">
        <f t="shared" si="152"/>
        <v>0</v>
      </c>
      <c r="W193" s="73">
        <f t="shared" si="153"/>
        <v>0</v>
      </c>
      <c r="X193" s="73">
        <f t="shared" si="154"/>
        <v>0</v>
      </c>
      <c r="Y193" s="73">
        <f t="shared" si="155"/>
        <v>0</v>
      </c>
      <c r="Z193" s="73" t="str">
        <f t="shared" si="156"/>
        <v/>
      </c>
      <c r="AA193" s="74"/>
      <c r="AB193" s="177"/>
      <c r="AC193" s="177"/>
      <c r="AD193" s="177"/>
      <c r="AE193" s="177"/>
      <c r="AF193" s="177"/>
      <c r="AG193" s="177"/>
      <c r="AH193" s="177"/>
      <c r="AI193" s="177"/>
      <c r="AJ193" s="177"/>
      <c r="AK193" s="177"/>
      <c r="AL193" s="177"/>
      <c r="AM193" s="177"/>
      <c r="AN193" s="177"/>
      <c r="AO193" s="177"/>
      <c r="AP193" s="177"/>
      <c r="AQ193" s="177"/>
      <c r="AR193" s="177"/>
      <c r="AS193" s="177"/>
      <c r="AT193" s="177"/>
      <c r="AU193" s="71" t="str">
        <f t="shared" si="157"/>
        <v/>
      </c>
      <c r="AV193" s="76">
        <f t="shared" si="158"/>
        <v>0</v>
      </c>
      <c r="AW193" s="76">
        <f t="shared" si="159"/>
        <v>0</v>
      </c>
      <c r="AX193" s="76">
        <f t="shared" si="160"/>
        <v>0</v>
      </c>
      <c r="AY193" s="76">
        <f t="shared" si="161"/>
        <v>0</v>
      </c>
      <c r="AZ193" s="76">
        <f t="shared" si="162"/>
        <v>0</v>
      </c>
      <c r="BA193" s="71">
        <f t="shared" si="163"/>
        <v>0</v>
      </c>
      <c r="BB193" s="71">
        <f t="shared" si="164"/>
        <v>0</v>
      </c>
      <c r="BC193" s="77">
        <f t="shared" si="165"/>
        <v>0</v>
      </c>
      <c r="BD193" s="77">
        <f t="shared" si="166"/>
        <v>0</v>
      </c>
      <c r="BE193" s="77">
        <f t="shared" si="167"/>
        <v>0</v>
      </c>
      <c r="BF193" s="77">
        <f t="shared" si="168"/>
        <v>0</v>
      </c>
      <c r="BG193" s="77">
        <f t="shared" si="169"/>
        <v>0</v>
      </c>
      <c r="BH193" s="77">
        <f t="shared" si="170"/>
        <v>0</v>
      </c>
      <c r="BI193" s="77">
        <f t="shared" si="171"/>
        <v>0</v>
      </c>
      <c r="BJ193" s="77">
        <f t="shared" si="172"/>
        <v>0</v>
      </c>
      <c r="BK193" s="77">
        <f t="shared" si="173"/>
        <v>0</v>
      </c>
      <c r="BL193" s="77">
        <f t="shared" si="174"/>
        <v>0</v>
      </c>
      <c r="BM193" s="77">
        <f t="shared" si="175"/>
        <v>0</v>
      </c>
      <c r="BN193" s="77">
        <f t="shared" si="176"/>
        <v>0</v>
      </c>
      <c r="BO193" s="77">
        <f t="shared" si="177"/>
        <v>0</v>
      </c>
      <c r="BP193" s="77">
        <f t="shared" si="178"/>
        <v>0</v>
      </c>
      <c r="BQ193" s="77">
        <f t="shared" si="179"/>
        <v>0</v>
      </c>
      <c r="BR193" s="77">
        <f t="shared" si="180"/>
        <v>0</v>
      </c>
      <c r="BS193" s="77">
        <f t="shared" si="181"/>
        <v>0</v>
      </c>
      <c r="BT193" s="77">
        <f t="shared" si="182"/>
        <v>0</v>
      </c>
      <c r="BU193" s="77">
        <f t="shared" si="183"/>
        <v>0</v>
      </c>
      <c r="BV193" s="77">
        <f t="shared" si="184"/>
        <v>0</v>
      </c>
      <c r="BW193" s="177"/>
      <c r="BX193" s="12" t="str">
        <f t="shared" si="185"/>
        <v/>
      </c>
      <c r="BY193" s="95">
        <f t="shared" si="186"/>
        <v>0</v>
      </c>
      <c r="BZ193" s="177">
        <f t="shared" si="187"/>
        <v>0</v>
      </c>
      <c r="CA193" s="177">
        <f t="shared" si="188"/>
        <v>0</v>
      </c>
      <c r="CB193" s="177">
        <f t="shared" si="189"/>
        <v>0</v>
      </c>
      <c r="CC193" s="177">
        <f t="shared" si="190"/>
        <v>0</v>
      </c>
      <c r="CD193" s="177">
        <f t="shared" si="191"/>
        <v>0</v>
      </c>
      <c r="CE193" s="177">
        <f t="shared" si="192"/>
        <v>0</v>
      </c>
      <c r="CF193" s="177">
        <f t="shared" si="193"/>
        <v>0</v>
      </c>
      <c r="CG193" s="9"/>
    </row>
    <row r="194" spans="1:85">
      <c r="A194" s="205">
        <v>72331</v>
      </c>
      <c r="B194" s="186" t="s">
        <v>598</v>
      </c>
      <c r="C194" s="192" t="s">
        <v>599</v>
      </c>
      <c r="D194" s="225" t="s">
        <v>61</v>
      </c>
      <c r="E194" s="226">
        <v>15</v>
      </c>
      <c r="F194" s="221">
        <v>9.26</v>
      </c>
      <c r="G194" s="68">
        <f t="shared" si="142"/>
        <v>138.9</v>
      </c>
      <c r="H194" s="69"/>
      <c r="I194" s="70">
        <f t="shared" si="143"/>
        <v>0</v>
      </c>
      <c r="J194" s="69"/>
      <c r="K194" s="70">
        <f t="shared" si="144"/>
        <v>0</v>
      </c>
      <c r="L194" s="69"/>
      <c r="M194" s="70">
        <f t="shared" si="145"/>
        <v>0</v>
      </c>
      <c r="N194" s="69"/>
      <c r="O194" s="70">
        <f t="shared" si="146"/>
        <v>0</v>
      </c>
      <c r="P194" s="69"/>
      <c r="Q194" s="70">
        <f t="shared" si="147"/>
        <v>0</v>
      </c>
      <c r="R194" s="71">
        <f t="shared" si="148"/>
        <v>15</v>
      </c>
      <c r="S194" s="70">
        <f t="shared" si="149"/>
        <v>138.9</v>
      </c>
      <c r="T194" s="72">
        <f t="shared" si="150"/>
        <v>0</v>
      </c>
      <c r="U194" s="73">
        <f t="shared" si="151"/>
        <v>0</v>
      </c>
      <c r="V194" s="73">
        <f t="shared" si="152"/>
        <v>0</v>
      </c>
      <c r="W194" s="73">
        <f t="shared" si="153"/>
        <v>0</v>
      </c>
      <c r="X194" s="73">
        <f t="shared" si="154"/>
        <v>0</v>
      </c>
      <c r="Y194" s="73">
        <f t="shared" si="155"/>
        <v>0</v>
      </c>
      <c r="Z194" s="73">
        <f t="shared" si="156"/>
        <v>0</v>
      </c>
      <c r="AA194" s="74"/>
      <c r="AB194" s="177"/>
      <c r="AC194" s="177"/>
      <c r="AD194" s="177"/>
      <c r="AE194" s="177"/>
      <c r="AF194" s="177"/>
      <c r="AG194" s="177"/>
      <c r="AH194" s="177"/>
      <c r="AI194" s="177"/>
      <c r="AJ194" s="177"/>
      <c r="AK194" s="177"/>
      <c r="AL194" s="177"/>
      <c r="AM194" s="177"/>
      <c r="AN194" s="177"/>
      <c r="AO194" s="177"/>
      <c r="AP194" s="177"/>
      <c r="AQ194" s="177"/>
      <c r="AR194" s="177"/>
      <c r="AS194" s="177"/>
      <c r="AT194" s="177"/>
      <c r="AU194" s="71">
        <f t="shared" si="157"/>
        <v>15</v>
      </c>
      <c r="AV194" s="76">
        <f t="shared" si="158"/>
        <v>0</v>
      </c>
      <c r="AW194" s="76">
        <f t="shared" si="159"/>
        <v>0</v>
      </c>
      <c r="AX194" s="76">
        <f t="shared" si="160"/>
        <v>0</v>
      </c>
      <c r="AY194" s="76">
        <f t="shared" si="161"/>
        <v>0</v>
      </c>
      <c r="AZ194" s="76">
        <f t="shared" si="162"/>
        <v>0</v>
      </c>
      <c r="BA194" s="71">
        <f t="shared" si="163"/>
        <v>15</v>
      </c>
      <c r="BB194" s="71">
        <f t="shared" si="164"/>
        <v>0</v>
      </c>
      <c r="BC194" s="77">
        <f t="shared" si="165"/>
        <v>0</v>
      </c>
      <c r="BD194" s="77">
        <f t="shared" si="166"/>
        <v>0</v>
      </c>
      <c r="BE194" s="77">
        <f t="shared" si="167"/>
        <v>0</v>
      </c>
      <c r="BF194" s="77">
        <f t="shared" si="168"/>
        <v>0</v>
      </c>
      <c r="BG194" s="77">
        <f t="shared" si="169"/>
        <v>0</v>
      </c>
      <c r="BH194" s="77">
        <f t="shared" si="170"/>
        <v>0</v>
      </c>
      <c r="BI194" s="77">
        <f t="shared" si="171"/>
        <v>0</v>
      </c>
      <c r="BJ194" s="77">
        <f t="shared" si="172"/>
        <v>0</v>
      </c>
      <c r="BK194" s="77">
        <f t="shared" si="173"/>
        <v>0</v>
      </c>
      <c r="BL194" s="77">
        <f t="shared" si="174"/>
        <v>0</v>
      </c>
      <c r="BM194" s="77">
        <f t="shared" si="175"/>
        <v>0</v>
      </c>
      <c r="BN194" s="77">
        <f t="shared" si="176"/>
        <v>0</v>
      </c>
      <c r="BO194" s="77">
        <f t="shared" si="177"/>
        <v>0</v>
      </c>
      <c r="BP194" s="77">
        <f t="shared" si="178"/>
        <v>0</v>
      </c>
      <c r="BQ194" s="77">
        <f t="shared" si="179"/>
        <v>0</v>
      </c>
      <c r="BR194" s="77">
        <f t="shared" si="180"/>
        <v>0</v>
      </c>
      <c r="BS194" s="77">
        <f t="shared" si="181"/>
        <v>0</v>
      </c>
      <c r="BT194" s="77">
        <f t="shared" si="182"/>
        <v>0</v>
      </c>
      <c r="BU194" s="77">
        <f t="shared" si="183"/>
        <v>0</v>
      </c>
      <c r="BV194" s="77">
        <f t="shared" si="184"/>
        <v>0</v>
      </c>
      <c r="BW194" s="177"/>
      <c r="BX194" s="12" t="str">
        <f t="shared" si="185"/>
        <v/>
      </c>
      <c r="BY194" s="95">
        <f t="shared" si="186"/>
        <v>0</v>
      </c>
      <c r="BZ194" s="177">
        <f t="shared" si="187"/>
        <v>0</v>
      </c>
      <c r="CA194" s="177">
        <f t="shared" si="188"/>
        <v>0</v>
      </c>
      <c r="CB194" s="177">
        <f t="shared" si="189"/>
        <v>0</v>
      </c>
      <c r="CC194" s="177">
        <f t="shared" si="190"/>
        <v>0</v>
      </c>
      <c r="CD194" s="177">
        <f t="shared" si="191"/>
        <v>0</v>
      </c>
      <c r="CE194" s="177">
        <f t="shared" si="192"/>
        <v>0</v>
      </c>
      <c r="CF194" s="177">
        <f t="shared" si="193"/>
        <v>0</v>
      </c>
      <c r="CG194" s="9"/>
    </row>
    <row r="195" spans="1:85" ht="29.25">
      <c r="A195" s="205" t="s">
        <v>600</v>
      </c>
      <c r="B195" s="186" t="s">
        <v>601</v>
      </c>
      <c r="C195" s="192" t="s">
        <v>602</v>
      </c>
      <c r="D195" s="225" t="s">
        <v>61</v>
      </c>
      <c r="E195" s="226">
        <v>1</v>
      </c>
      <c r="F195" s="221">
        <v>15.32</v>
      </c>
      <c r="G195" s="68">
        <f t="shared" si="142"/>
        <v>15.32</v>
      </c>
      <c r="H195" s="69"/>
      <c r="I195" s="70">
        <f t="shared" si="143"/>
        <v>0</v>
      </c>
      <c r="J195" s="69"/>
      <c r="K195" s="70">
        <f t="shared" si="144"/>
        <v>0</v>
      </c>
      <c r="L195" s="69"/>
      <c r="M195" s="70">
        <f t="shared" si="145"/>
        <v>0</v>
      </c>
      <c r="N195" s="69"/>
      <c r="O195" s="70">
        <f t="shared" si="146"/>
        <v>0</v>
      </c>
      <c r="P195" s="69"/>
      <c r="Q195" s="70">
        <f t="shared" si="147"/>
        <v>0</v>
      </c>
      <c r="R195" s="71">
        <f t="shared" si="148"/>
        <v>1</v>
      </c>
      <c r="S195" s="70">
        <f t="shared" si="149"/>
        <v>15.32</v>
      </c>
      <c r="T195" s="72">
        <f t="shared" si="150"/>
        <v>0</v>
      </c>
      <c r="U195" s="73">
        <f t="shared" si="151"/>
        <v>0</v>
      </c>
      <c r="V195" s="73">
        <f t="shared" si="152"/>
        <v>0</v>
      </c>
      <c r="W195" s="73">
        <f t="shared" si="153"/>
        <v>0</v>
      </c>
      <c r="X195" s="73">
        <f t="shared" si="154"/>
        <v>0</v>
      </c>
      <c r="Y195" s="73">
        <f t="shared" si="155"/>
        <v>0</v>
      </c>
      <c r="Z195" s="73">
        <f t="shared" si="156"/>
        <v>0</v>
      </c>
      <c r="AA195" s="74"/>
      <c r="AB195" s="177"/>
      <c r="AC195" s="177"/>
      <c r="AD195" s="177"/>
      <c r="AE195" s="177"/>
      <c r="AF195" s="177"/>
      <c r="AG195" s="177"/>
      <c r="AH195" s="177"/>
      <c r="AI195" s="177"/>
      <c r="AJ195" s="177"/>
      <c r="AK195" s="177"/>
      <c r="AL195" s="177"/>
      <c r="AM195" s="177"/>
      <c r="AN195" s="177"/>
      <c r="AO195" s="177"/>
      <c r="AP195" s="177"/>
      <c r="AQ195" s="177"/>
      <c r="AR195" s="177"/>
      <c r="AS195" s="177"/>
      <c r="AT195" s="177"/>
      <c r="AU195" s="71">
        <f t="shared" si="157"/>
        <v>1</v>
      </c>
      <c r="AV195" s="76">
        <f t="shared" si="158"/>
        <v>0</v>
      </c>
      <c r="AW195" s="76">
        <f t="shared" si="159"/>
        <v>0</v>
      </c>
      <c r="AX195" s="76">
        <f t="shared" si="160"/>
        <v>0</v>
      </c>
      <c r="AY195" s="76">
        <f t="shared" si="161"/>
        <v>0</v>
      </c>
      <c r="AZ195" s="76">
        <f t="shared" si="162"/>
        <v>0</v>
      </c>
      <c r="BA195" s="71">
        <f t="shared" si="163"/>
        <v>1</v>
      </c>
      <c r="BB195" s="71">
        <f t="shared" si="164"/>
        <v>0</v>
      </c>
      <c r="BC195" s="77">
        <f t="shared" si="165"/>
        <v>0</v>
      </c>
      <c r="BD195" s="77">
        <f t="shared" si="166"/>
        <v>0</v>
      </c>
      <c r="BE195" s="77">
        <f t="shared" si="167"/>
        <v>0</v>
      </c>
      <c r="BF195" s="77">
        <f t="shared" si="168"/>
        <v>0</v>
      </c>
      <c r="BG195" s="77">
        <f t="shared" si="169"/>
        <v>0</v>
      </c>
      <c r="BH195" s="77">
        <f t="shared" si="170"/>
        <v>0</v>
      </c>
      <c r="BI195" s="77">
        <f t="shared" si="171"/>
        <v>0</v>
      </c>
      <c r="BJ195" s="77">
        <f t="shared" si="172"/>
        <v>0</v>
      </c>
      <c r="BK195" s="77">
        <f t="shared" si="173"/>
        <v>0</v>
      </c>
      <c r="BL195" s="77">
        <f t="shared" si="174"/>
        <v>0</v>
      </c>
      <c r="BM195" s="77">
        <f t="shared" si="175"/>
        <v>0</v>
      </c>
      <c r="BN195" s="77">
        <f t="shared" si="176"/>
        <v>0</v>
      </c>
      <c r="BO195" s="77">
        <f t="shared" si="177"/>
        <v>0</v>
      </c>
      <c r="BP195" s="77">
        <f t="shared" si="178"/>
        <v>0</v>
      </c>
      <c r="BQ195" s="77">
        <f t="shared" si="179"/>
        <v>0</v>
      </c>
      <c r="BR195" s="77">
        <f t="shared" si="180"/>
        <v>0</v>
      </c>
      <c r="BS195" s="77">
        <f t="shared" si="181"/>
        <v>0</v>
      </c>
      <c r="BT195" s="77">
        <f t="shared" si="182"/>
        <v>0</v>
      </c>
      <c r="BU195" s="77">
        <f t="shared" si="183"/>
        <v>0</v>
      </c>
      <c r="BV195" s="77">
        <f t="shared" si="184"/>
        <v>0</v>
      </c>
      <c r="BW195" s="177"/>
      <c r="BX195" s="12" t="str">
        <f t="shared" si="185"/>
        <v/>
      </c>
      <c r="BY195" s="95">
        <f t="shared" si="186"/>
        <v>0</v>
      </c>
      <c r="BZ195" s="177">
        <f t="shared" si="187"/>
        <v>0</v>
      </c>
      <c r="CA195" s="177">
        <f t="shared" si="188"/>
        <v>0</v>
      </c>
      <c r="CB195" s="177">
        <f t="shared" si="189"/>
        <v>0</v>
      </c>
      <c r="CC195" s="177">
        <f t="shared" si="190"/>
        <v>0</v>
      </c>
      <c r="CD195" s="177">
        <f t="shared" si="191"/>
        <v>0</v>
      </c>
      <c r="CE195" s="177">
        <f t="shared" si="192"/>
        <v>0</v>
      </c>
      <c r="CF195" s="177">
        <f t="shared" si="193"/>
        <v>0</v>
      </c>
      <c r="CG195" s="9"/>
    </row>
    <row r="196" spans="1:85">
      <c r="A196" s="205">
        <v>72332</v>
      </c>
      <c r="B196" s="186" t="s">
        <v>603</v>
      </c>
      <c r="C196" s="192" t="s">
        <v>604</v>
      </c>
      <c r="D196" s="225" t="s">
        <v>61</v>
      </c>
      <c r="E196" s="226">
        <v>10</v>
      </c>
      <c r="F196" s="221">
        <v>20.04</v>
      </c>
      <c r="G196" s="68">
        <f t="shared" si="142"/>
        <v>200.39999999999998</v>
      </c>
      <c r="H196" s="69"/>
      <c r="I196" s="70">
        <f t="shared" si="143"/>
        <v>0</v>
      </c>
      <c r="J196" s="69"/>
      <c r="K196" s="70">
        <f t="shared" si="144"/>
        <v>0</v>
      </c>
      <c r="L196" s="69"/>
      <c r="M196" s="70">
        <f t="shared" si="145"/>
        <v>0</v>
      </c>
      <c r="N196" s="69"/>
      <c r="O196" s="70">
        <f t="shared" si="146"/>
        <v>0</v>
      </c>
      <c r="P196" s="69"/>
      <c r="Q196" s="70">
        <f t="shared" si="147"/>
        <v>0</v>
      </c>
      <c r="R196" s="71">
        <f t="shared" si="148"/>
        <v>10</v>
      </c>
      <c r="S196" s="70">
        <f t="shared" si="149"/>
        <v>200.39999999999998</v>
      </c>
      <c r="T196" s="72">
        <f t="shared" si="150"/>
        <v>0</v>
      </c>
      <c r="U196" s="73">
        <f t="shared" si="151"/>
        <v>0</v>
      </c>
      <c r="V196" s="73">
        <f t="shared" si="152"/>
        <v>0</v>
      </c>
      <c r="W196" s="73">
        <f t="shared" si="153"/>
        <v>0</v>
      </c>
      <c r="X196" s="73">
        <f t="shared" si="154"/>
        <v>0</v>
      </c>
      <c r="Y196" s="73">
        <f t="shared" si="155"/>
        <v>0</v>
      </c>
      <c r="Z196" s="73">
        <f t="shared" si="156"/>
        <v>0</v>
      </c>
      <c r="AA196" s="74"/>
      <c r="AB196" s="177"/>
      <c r="AC196" s="177"/>
      <c r="AD196" s="177"/>
      <c r="AE196" s="177"/>
      <c r="AF196" s="177"/>
      <c r="AG196" s="177"/>
      <c r="AH196" s="177"/>
      <c r="AI196" s="177"/>
      <c r="AJ196" s="177"/>
      <c r="AK196" s="177"/>
      <c r="AL196" s="177"/>
      <c r="AM196" s="177"/>
      <c r="AN196" s="177"/>
      <c r="AO196" s="177"/>
      <c r="AP196" s="177"/>
      <c r="AQ196" s="177"/>
      <c r="AR196" s="177"/>
      <c r="AS196" s="177"/>
      <c r="AT196" s="177"/>
      <c r="AU196" s="71">
        <f t="shared" si="157"/>
        <v>10</v>
      </c>
      <c r="AV196" s="76">
        <f t="shared" si="158"/>
        <v>0</v>
      </c>
      <c r="AW196" s="76">
        <f t="shared" si="159"/>
        <v>0</v>
      </c>
      <c r="AX196" s="76">
        <f t="shared" si="160"/>
        <v>0</v>
      </c>
      <c r="AY196" s="76">
        <f t="shared" si="161"/>
        <v>0</v>
      </c>
      <c r="AZ196" s="76">
        <f t="shared" si="162"/>
        <v>0</v>
      </c>
      <c r="BA196" s="71">
        <f t="shared" si="163"/>
        <v>10</v>
      </c>
      <c r="BB196" s="71">
        <f t="shared" si="164"/>
        <v>0</v>
      </c>
      <c r="BC196" s="77">
        <f t="shared" si="165"/>
        <v>0</v>
      </c>
      <c r="BD196" s="77">
        <f t="shared" si="166"/>
        <v>0</v>
      </c>
      <c r="BE196" s="77">
        <f t="shared" si="167"/>
        <v>0</v>
      </c>
      <c r="BF196" s="77">
        <f t="shared" si="168"/>
        <v>0</v>
      </c>
      <c r="BG196" s="77">
        <f t="shared" si="169"/>
        <v>0</v>
      </c>
      <c r="BH196" s="77">
        <f t="shared" si="170"/>
        <v>0</v>
      </c>
      <c r="BI196" s="77">
        <f t="shared" si="171"/>
        <v>0</v>
      </c>
      <c r="BJ196" s="77">
        <f t="shared" si="172"/>
        <v>0</v>
      </c>
      <c r="BK196" s="77">
        <f t="shared" si="173"/>
        <v>0</v>
      </c>
      <c r="BL196" s="77">
        <f t="shared" si="174"/>
        <v>0</v>
      </c>
      <c r="BM196" s="77">
        <f t="shared" si="175"/>
        <v>0</v>
      </c>
      <c r="BN196" s="77">
        <f t="shared" si="176"/>
        <v>0</v>
      </c>
      <c r="BO196" s="77">
        <f t="shared" si="177"/>
        <v>0</v>
      </c>
      <c r="BP196" s="77">
        <f t="shared" si="178"/>
        <v>0</v>
      </c>
      <c r="BQ196" s="77">
        <f t="shared" si="179"/>
        <v>0</v>
      </c>
      <c r="BR196" s="77">
        <f t="shared" si="180"/>
        <v>0</v>
      </c>
      <c r="BS196" s="77">
        <f t="shared" si="181"/>
        <v>0</v>
      </c>
      <c r="BT196" s="77">
        <f t="shared" si="182"/>
        <v>0</v>
      </c>
      <c r="BU196" s="77">
        <f t="shared" si="183"/>
        <v>0</v>
      </c>
      <c r="BV196" s="77">
        <f t="shared" si="184"/>
        <v>0</v>
      </c>
      <c r="BW196" s="177"/>
      <c r="BX196" s="12" t="str">
        <f t="shared" si="185"/>
        <v/>
      </c>
      <c r="BY196" s="95">
        <f t="shared" si="186"/>
        <v>0</v>
      </c>
      <c r="BZ196" s="177">
        <f t="shared" si="187"/>
        <v>0</v>
      </c>
      <c r="CA196" s="177">
        <f t="shared" si="188"/>
        <v>0</v>
      </c>
      <c r="CB196" s="177">
        <f t="shared" si="189"/>
        <v>0</v>
      </c>
      <c r="CC196" s="177">
        <f t="shared" si="190"/>
        <v>0</v>
      </c>
      <c r="CD196" s="177">
        <f t="shared" si="191"/>
        <v>0</v>
      </c>
      <c r="CE196" s="177">
        <f t="shared" si="192"/>
        <v>0</v>
      </c>
      <c r="CF196" s="177">
        <f t="shared" si="193"/>
        <v>0</v>
      </c>
      <c r="CG196" s="9"/>
    </row>
    <row r="197" spans="1:85">
      <c r="A197" s="205">
        <v>83467</v>
      </c>
      <c r="B197" s="186" t="s">
        <v>605</v>
      </c>
      <c r="C197" s="192" t="s">
        <v>606</v>
      </c>
      <c r="D197" s="225" t="s">
        <v>61</v>
      </c>
      <c r="E197" s="226">
        <v>3</v>
      </c>
      <c r="F197" s="221">
        <v>29.27</v>
      </c>
      <c r="G197" s="68">
        <f t="shared" si="142"/>
        <v>87.81</v>
      </c>
      <c r="H197" s="69"/>
      <c r="I197" s="70">
        <f t="shared" si="143"/>
        <v>0</v>
      </c>
      <c r="J197" s="69"/>
      <c r="K197" s="70">
        <f t="shared" si="144"/>
        <v>0</v>
      </c>
      <c r="L197" s="69"/>
      <c r="M197" s="70">
        <f t="shared" si="145"/>
        <v>0</v>
      </c>
      <c r="N197" s="69"/>
      <c r="O197" s="70">
        <f t="shared" si="146"/>
        <v>0</v>
      </c>
      <c r="P197" s="69"/>
      <c r="Q197" s="70">
        <f t="shared" si="147"/>
        <v>0</v>
      </c>
      <c r="R197" s="71">
        <f t="shared" si="148"/>
        <v>3</v>
      </c>
      <c r="S197" s="70">
        <f t="shared" si="149"/>
        <v>87.81</v>
      </c>
      <c r="T197" s="72">
        <f t="shared" si="150"/>
        <v>0</v>
      </c>
      <c r="U197" s="73">
        <f t="shared" si="151"/>
        <v>0</v>
      </c>
      <c r="V197" s="73">
        <f t="shared" si="152"/>
        <v>0</v>
      </c>
      <c r="W197" s="73">
        <f t="shared" si="153"/>
        <v>0</v>
      </c>
      <c r="X197" s="73">
        <f t="shared" si="154"/>
        <v>0</v>
      </c>
      <c r="Y197" s="73">
        <f t="shared" si="155"/>
        <v>0</v>
      </c>
      <c r="Z197" s="73">
        <f t="shared" si="156"/>
        <v>0</v>
      </c>
      <c r="AA197" s="74"/>
      <c r="AB197" s="177"/>
      <c r="AC197" s="177"/>
      <c r="AD197" s="177"/>
      <c r="AE197" s="177"/>
      <c r="AF197" s="177"/>
      <c r="AG197" s="177"/>
      <c r="AH197" s="177"/>
      <c r="AI197" s="177"/>
      <c r="AJ197" s="177"/>
      <c r="AK197" s="177"/>
      <c r="AL197" s="177"/>
      <c r="AM197" s="177"/>
      <c r="AN197" s="177"/>
      <c r="AO197" s="177"/>
      <c r="AP197" s="177"/>
      <c r="AQ197" s="177"/>
      <c r="AR197" s="177"/>
      <c r="AS197" s="177"/>
      <c r="AT197" s="177"/>
      <c r="AU197" s="71">
        <f t="shared" si="157"/>
        <v>3</v>
      </c>
      <c r="AV197" s="76">
        <f t="shared" si="158"/>
        <v>0</v>
      </c>
      <c r="AW197" s="76">
        <f t="shared" si="159"/>
        <v>0</v>
      </c>
      <c r="AX197" s="76">
        <f t="shared" si="160"/>
        <v>0</v>
      </c>
      <c r="AY197" s="76">
        <f t="shared" si="161"/>
        <v>0</v>
      </c>
      <c r="AZ197" s="76">
        <f t="shared" si="162"/>
        <v>0</v>
      </c>
      <c r="BA197" s="71">
        <f t="shared" si="163"/>
        <v>3</v>
      </c>
      <c r="BB197" s="71">
        <f t="shared" si="164"/>
        <v>0</v>
      </c>
      <c r="BC197" s="77">
        <f t="shared" si="165"/>
        <v>0</v>
      </c>
      <c r="BD197" s="77">
        <f t="shared" si="166"/>
        <v>0</v>
      </c>
      <c r="BE197" s="77">
        <f t="shared" si="167"/>
        <v>0</v>
      </c>
      <c r="BF197" s="77">
        <f t="shared" si="168"/>
        <v>0</v>
      </c>
      <c r="BG197" s="77">
        <f t="shared" si="169"/>
        <v>0</v>
      </c>
      <c r="BH197" s="77">
        <f t="shared" si="170"/>
        <v>0</v>
      </c>
      <c r="BI197" s="77">
        <f t="shared" si="171"/>
        <v>0</v>
      </c>
      <c r="BJ197" s="77">
        <f t="shared" si="172"/>
        <v>0</v>
      </c>
      <c r="BK197" s="77">
        <f t="shared" si="173"/>
        <v>0</v>
      </c>
      <c r="BL197" s="77">
        <f t="shared" si="174"/>
        <v>0</v>
      </c>
      <c r="BM197" s="77">
        <f t="shared" si="175"/>
        <v>0</v>
      </c>
      <c r="BN197" s="77">
        <f t="shared" si="176"/>
        <v>0</v>
      </c>
      <c r="BO197" s="77">
        <f t="shared" si="177"/>
        <v>0</v>
      </c>
      <c r="BP197" s="77">
        <f t="shared" si="178"/>
        <v>0</v>
      </c>
      <c r="BQ197" s="77">
        <f t="shared" si="179"/>
        <v>0</v>
      </c>
      <c r="BR197" s="77">
        <f t="shared" si="180"/>
        <v>0</v>
      </c>
      <c r="BS197" s="77">
        <f t="shared" si="181"/>
        <v>0</v>
      </c>
      <c r="BT197" s="77">
        <f t="shared" si="182"/>
        <v>0</v>
      </c>
      <c r="BU197" s="77">
        <f t="shared" si="183"/>
        <v>0</v>
      </c>
      <c r="BV197" s="77">
        <f t="shared" si="184"/>
        <v>0</v>
      </c>
      <c r="BW197" s="177"/>
      <c r="BX197" s="12" t="str">
        <f t="shared" si="185"/>
        <v/>
      </c>
      <c r="BY197" s="95">
        <f t="shared" si="186"/>
        <v>0</v>
      </c>
      <c r="BZ197" s="177">
        <f t="shared" si="187"/>
        <v>0</v>
      </c>
      <c r="CA197" s="177">
        <f t="shared" si="188"/>
        <v>0</v>
      </c>
      <c r="CB197" s="177">
        <f t="shared" si="189"/>
        <v>0</v>
      </c>
      <c r="CC197" s="177">
        <f t="shared" si="190"/>
        <v>0</v>
      </c>
      <c r="CD197" s="177">
        <f t="shared" si="191"/>
        <v>0</v>
      </c>
      <c r="CE197" s="177">
        <f t="shared" si="192"/>
        <v>0</v>
      </c>
      <c r="CF197" s="177">
        <f t="shared" si="193"/>
        <v>0</v>
      </c>
      <c r="CG197" s="9"/>
    </row>
    <row r="198" spans="1:85">
      <c r="A198" s="205">
        <v>83540</v>
      </c>
      <c r="B198" s="186" t="s">
        <v>607</v>
      </c>
      <c r="C198" s="192" t="s">
        <v>608</v>
      </c>
      <c r="D198" s="225" t="s">
        <v>61</v>
      </c>
      <c r="E198" s="226">
        <v>41</v>
      </c>
      <c r="F198" s="221">
        <v>12.54</v>
      </c>
      <c r="G198" s="68">
        <f t="shared" si="142"/>
        <v>514.14</v>
      </c>
      <c r="H198" s="69"/>
      <c r="I198" s="70">
        <f t="shared" si="143"/>
        <v>0</v>
      </c>
      <c r="J198" s="69"/>
      <c r="K198" s="70">
        <f t="shared" si="144"/>
        <v>0</v>
      </c>
      <c r="L198" s="69"/>
      <c r="M198" s="70">
        <f t="shared" si="145"/>
        <v>0</v>
      </c>
      <c r="N198" s="69"/>
      <c r="O198" s="70">
        <f t="shared" si="146"/>
        <v>0</v>
      </c>
      <c r="P198" s="69"/>
      <c r="Q198" s="70">
        <f t="shared" si="147"/>
        <v>0</v>
      </c>
      <c r="R198" s="71">
        <f t="shared" si="148"/>
        <v>41</v>
      </c>
      <c r="S198" s="70">
        <f t="shared" si="149"/>
        <v>514.14</v>
      </c>
      <c r="T198" s="72">
        <f t="shared" si="150"/>
        <v>0</v>
      </c>
      <c r="U198" s="73">
        <f t="shared" si="151"/>
        <v>0</v>
      </c>
      <c r="V198" s="73">
        <f t="shared" si="152"/>
        <v>0</v>
      </c>
      <c r="W198" s="73">
        <f t="shared" si="153"/>
        <v>0</v>
      </c>
      <c r="X198" s="73">
        <f t="shared" si="154"/>
        <v>0</v>
      </c>
      <c r="Y198" s="73">
        <f t="shared" si="155"/>
        <v>0</v>
      </c>
      <c r="Z198" s="73">
        <f t="shared" si="156"/>
        <v>0</v>
      </c>
      <c r="AA198" s="74"/>
      <c r="AB198" s="177"/>
      <c r="AC198" s="177"/>
      <c r="AD198" s="177"/>
      <c r="AE198" s="177"/>
      <c r="AF198" s="177"/>
      <c r="AG198" s="177"/>
      <c r="AH198" s="177"/>
      <c r="AI198" s="177"/>
      <c r="AJ198" s="177"/>
      <c r="AK198" s="177"/>
      <c r="AL198" s="177"/>
      <c r="AM198" s="177"/>
      <c r="AN198" s="177"/>
      <c r="AO198" s="177"/>
      <c r="AP198" s="177"/>
      <c r="AQ198" s="177"/>
      <c r="AR198" s="177"/>
      <c r="AS198" s="177"/>
      <c r="AT198" s="177"/>
      <c r="AU198" s="71">
        <f t="shared" si="157"/>
        <v>41</v>
      </c>
      <c r="AV198" s="76">
        <f t="shared" si="158"/>
        <v>0</v>
      </c>
      <c r="AW198" s="76">
        <f t="shared" si="159"/>
        <v>0</v>
      </c>
      <c r="AX198" s="76">
        <f t="shared" si="160"/>
        <v>0</v>
      </c>
      <c r="AY198" s="76">
        <f t="shared" si="161"/>
        <v>0</v>
      </c>
      <c r="AZ198" s="76">
        <f t="shared" si="162"/>
        <v>0</v>
      </c>
      <c r="BA198" s="71">
        <f t="shared" si="163"/>
        <v>41</v>
      </c>
      <c r="BB198" s="71">
        <f t="shared" si="164"/>
        <v>0</v>
      </c>
      <c r="BC198" s="77">
        <f t="shared" si="165"/>
        <v>0</v>
      </c>
      <c r="BD198" s="77">
        <f t="shared" si="166"/>
        <v>0</v>
      </c>
      <c r="BE198" s="77">
        <f t="shared" si="167"/>
        <v>0</v>
      </c>
      <c r="BF198" s="77">
        <f t="shared" si="168"/>
        <v>0</v>
      </c>
      <c r="BG198" s="77">
        <f t="shared" si="169"/>
        <v>0</v>
      </c>
      <c r="BH198" s="77">
        <f t="shared" si="170"/>
        <v>0</v>
      </c>
      <c r="BI198" s="77">
        <f t="shared" si="171"/>
        <v>0</v>
      </c>
      <c r="BJ198" s="77">
        <f t="shared" si="172"/>
        <v>0</v>
      </c>
      <c r="BK198" s="77">
        <f t="shared" si="173"/>
        <v>0</v>
      </c>
      <c r="BL198" s="77">
        <f t="shared" si="174"/>
        <v>0</v>
      </c>
      <c r="BM198" s="77">
        <f t="shared" si="175"/>
        <v>0</v>
      </c>
      <c r="BN198" s="77">
        <f t="shared" si="176"/>
        <v>0</v>
      </c>
      <c r="BO198" s="77">
        <f t="shared" si="177"/>
        <v>0</v>
      </c>
      <c r="BP198" s="77">
        <f t="shared" si="178"/>
        <v>0</v>
      </c>
      <c r="BQ198" s="77">
        <f t="shared" si="179"/>
        <v>0</v>
      </c>
      <c r="BR198" s="77">
        <f t="shared" si="180"/>
        <v>0</v>
      </c>
      <c r="BS198" s="77">
        <f t="shared" si="181"/>
        <v>0</v>
      </c>
      <c r="BT198" s="77">
        <f t="shared" si="182"/>
        <v>0</v>
      </c>
      <c r="BU198" s="77">
        <f t="shared" si="183"/>
        <v>0</v>
      </c>
      <c r="BV198" s="77">
        <f t="shared" si="184"/>
        <v>0</v>
      </c>
      <c r="BW198" s="177"/>
      <c r="BX198" s="12" t="str">
        <f t="shared" si="185"/>
        <v/>
      </c>
      <c r="BY198" s="95">
        <f t="shared" si="186"/>
        <v>0</v>
      </c>
      <c r="BZ198" s="177">
        <f t="shared" si="187"/>
        <v>0</v>
      </c>
      <c r="CA198" s="177">
        <f t="shared" si="188"/>
        <v>0</v>
      </c>
      <c r="CB198" s="177">
        <f t="shared" si="189"/>
        <v>0</v>
      </c>
      <c r="CC198" s="177">
        <f t="shared" si="190"/>
        <v>0</v>
      </c>
      <c r="CD198" s="177">
        <f t="shared" si="191"/>
        <v>0</v>
      </c>
      <c r="CE198" s="177">
        <f t="shared" si="192"/>
        <v>0</v>
      </c>
      <c r="CF198" s="177">
        <f t="shared" si="193"/>
        <v>0</v>
      </c>
      <c r="CG198" s="9"/>
    </row>
    <row r="199" spans="1:85">
      <c r="A199" s="205">
        <v>83555</v>
      </c>
      <c r="B199" s="186" t="s">
        <v>609</v>
      </c>
      <c r="C199" s="192" t="s">
        <v>610</v>
      </c>
      <c r="D199" s="225" t="s">
        <v>61</v>
      </c>
      <c r="E199" s="226">
        <v>58</v>
      </c>
      <c r="F199" s="221">
        <v>20.59</v>
      </c>
      <c r="G199" s="68">
        <f t="shared" si="142"/>
        <v>1194.22</v>
      </c>
      <c r="H199" s="69"/>
      <c r="I199" s="70">
        <f t="shared" si="143"/>
        <v>0</v>
      </c>
      <c r="J199" s="69"/>
      <c r="K199" s="70">
        <f t="shared" si="144"/>
        <v>0</v>
      </c>
      <c r="L199" s="69"/>
      <c r="M199" s="70">
        <f t="shared" si="145"/>
        <v>0</v>
      </c>
      <c r="N199" s="69"/>
      <c r="O199" s="70">
        <f t="shared" si="146"/>
        <v>0</v>
      </c>
      <c r="P199" s="69"/>
      <c r="Q199" s="70">
        <f t="shared" si="147"/>
        <v>0</v>
      </c>
      <c r="R199" s="71">
        <f t="shared" si="148"/>
        <v>58</v>
      </c>
      <c r="S199" s="70">
        <f t="shared" si="149"/>
        <v>1194.22</v>
      </c>
      <c r="T199" s="72">
        <f t="shared" si="150"/>
        <v>0</v>
      </c>
      <c r="U199" s="73">
        <f t="shared" si="151"/>
        <v>0</v>
      </c>
      <c r="V199" s="73">
        <f t="shared" si="152"/>
        <v>0</v>
      </c>
      <c r="W199" s="73">
        <f t="shared" si="153"/>
        <v>0</v>
      </c>
      <c r="X199" s="73">
        <f t="shared" si="154"/>
        <v>0</v>
      </c>
      <c r="Y199" s="73">
        <f t="shared" si="155"/>
        <v>0</v>
      </c>
      <c r="Z199" s="73">
        <f t="shared" si="156"/>
        <v>0</v>
      </c>
      <c r="AA199" s="74"/>
      <c r="AB199" s="177"/>
      <c r="AC199" s="177"/>
      <c r="AD199" s="177"/>
      <c r="AE199" s="177"/>
      <c r="AF199" s="177"/>
      <c r="AG199" s="177"/>
      <c r="AH199" s="177"/>
      <c r="AI199" s="177"/>
      <c r="AJ199" s="177"/>
      <c r="AK199" s="177"/>
      <c r="AL199" s="177"/>
      <c r="AM199" s="177"/>
      <c r="AN199" s="177"/>
      <c r="AO199" s="177"/>
      <c r="AP199" s="177"/>
      <c r="AQ199" s="177"/>
      <c r="AR199" s="177"/>
      <c r="AS199" s="177"/>
      <c r="AT199" s="177"/>
      <c r="AU199" s="71">
        <f t="shared" si="157"/>
        <v>58</v>
      </c>
      <c r="AV199" s="76">
        <f t="shared" si="158"/>
        <v>0</v>
      </c>
      <c r="AW199" s="76">
        <f t="shared" si="159"/>
        <v>0</v>
      </c>
      <c r="AX199" s="76">
        <f t="shared" si="160"/>
        <v>0</v>
      </c>
      <c r="AY199" s="76">
        <f t="shared" si="161"/>
        <v>0</v>
      </c>
      <c r="AZ199" s="76">
        <f t="shared" si="162"/>
        <v>0</v>
      </c>
      <c r="BA199" s="71">
        <f t="shared" si="163"/>
        <v>58</v>
      </c>
      <c r="BB199" s="71">
        <f t="shared" si="164"/>
        <v>0</v>
      </c>
      <c r="BC199" s="77">
        <f t="shared" si="165"/>
        <v>0</v>
      </c>
      <c r="BD199" s="77">
        <f t="shared" si="166"/>
        <v>0</v>
      </c>
      <c r="BE199" s="77">
        <f t="shared" si="167"/>
        <v>0</v>
      </c>
      <c r="BF199" s="77">
        <f t="shared" si="168"/>
        <v>0</v>
      </c>
      <c r="BG199" s="77">
        <f t="shared" si="169"/>
        <v>0</v>
      </c>
      <c r="BH199" s="77">
        <f t="shared" si="170"/>
        <v>0</v>
      </c>
      <c r="BI199" s="77">
        <f t="shared" si="171"/>
        <v>0</v>
      </c>
      <c r="BJ199" s="77">
        <f t="shared" si="172"/>
        <v>0</v>
      </c>
      <c r="BK199" s="77">
        <f t="shared" si="173"/>
        <v>0</v>
      </c>
      <c r="BL199" s="77">
        <f t="shared" si="174"/>
        <v>0</v>
      </c>
      <c r="BM199" s="77">
        <f t="shared" si="175"/>
        <v>0</v>
      </c>
      <c r="BN199" s="77">
        <f t="shared" si="176"/>
        <v>0</v>
      </c>
      <c r="BO199" s="77">
        <f t="shared" si="177"/>
        <v>0</v>
      </c>
      <c r="BP199" s="77">
        <f t="shared" si="178"/>
        <v>0</v>
      </c>
      <c r="BQ199" s="77">
        <f t="shared" si="179"/>
        <v>0</v>
      </c>
      <c r="BR199" s="77">
        <f t="shared" si="180"/>
        <v>0</v>
      </c>
      <c r="BS199" s="77">
        <f t="shared" si="181"/>
        <v>0</v>
      </c>
      <c r="BT199" s="77">
        <f t="shared" si="182"/>
        <v>0</v>
      </c>
      <c r="BU199" s="77">
        <f t="shared" si="183"/>
        <v>0</v>
      </c>
      <c r="BV199" s="77">
        <f t="shared" si="184"/>
        <v>0</v>
      </c>
      <c r="BW199" s="177"/>
      <c r="BX199" s="12" t="str">
        <f t="shared" si="185"/>
        <v/>
      </c>
      <c r="BY199" s="95">
        <f t="shared" si="186"/>
        <v>0</v>
      </c>
      <c r="BZ199" s="177">
        <f t="shared" si="187"/>
        <v>0</v>
      </c>
      <c r="CA199" s="177">
        <f t="shared" si="188"/>
        <v>0</v>
      </c>
      <c r="CB199" s="177">
        <f t="shared" si="189"/>
        <v>0</v>
      </c>
      <c r="CC199" s="177">
        <f t="shared" si="190"/>
        <v>0</v>
      </c>
      <c r="CD199" s="177">
        <f t="shared" si="191"/>
        <v>0</v>
      </c>
      <c r="CE199" s="177">
        <f t="shared" si="192"/>
        <v>0</v>
      </c>
      <c r="CF199" s="177">
        <f t="shared" si="193"/>
        <v>0</v>
      </c>
      <c r="CG199" s="9"/>
    </row>
    <row r="200" spans="1:85">
      <c r="A200" s="205">
        <v>83566</v>
      </c>
      <c r="B200" s="186" t="s">
        <v>611</v>
      </c>
      <c r="C200" s="192" t="s">
        <v>612</v>
      </c>
      <c r="D200" s="225" t="s">
        <v>61</v>
      </c>
      <c r="E200" s="226">
        <v>16</v>
      </c>
      <c r="F200" s="221">
        <v>25.26</v>
      </c>
      <c r="G200" s="68">
        <f t="shared" si="142"/>
        <v>404.16</v>
      </c>
      <c r="H200" s="69"/>
      <c r="I200" s="70">
        <f t="shared" si="143"/>
        <v>0</v>
      </c>
      <c r="J200" s="69"/>
      <c r="K200" s="70">
        <f t="shared" si="144"/>
        <v>0</v>
      </c>
      <c r="L200" s="69"/>
      <c r="M200" s="70">
        <f t="shared" si="145"/>
        <v>0</v>
      </c>
      <c r="N200" s="69"/>
      <c r="O200" s="70">
        <f t="shared" si="146"/>
        <v>0</v>
      </c>
      <c r="P200" s="69"/>
      <c r="Q200" s="70">
        <f t="shared" si="147"/>
        <v>0</v>
      </c>
      <c r="R200" s="71">
        <f t="shared" si="148"/>
        <v>16</v>
      </c>
      <c r="S200" s="70">
        <f t="shared" si="149"/>
        <v>404.16</v>
      </c>
      <c r="T200" s="72">
        <f t="shared" si="150"/>
        <v>0</v>
      </c>
      <c r="U200" s="73">
        <f t="shared" si="151"/>
        <v>0</v>
      </c>
      <c r="V200" s="73">
        <f t="shared" si="152"/>
        <v>0</v>
      </c>
      <c r="W200" s="73">
        <f t="shared" si="153"/>
        <v>0</v>
      </c>
      <c r="X200" s="73">
        <f t="shared" si="154"/>
        <v>0</v>
      </c>
      <c r="Y200" s="73">
        <f t="shared" si="155"/>
        <v>0</v>
      </c>
      <c r="Z200" s="73">
        <f t="shared" si="156"/>
        <v>0</v>
      </c>
      <c r="AA200" s="74"/>
      <c r="AB200" s="177"/>
      <c r="AC200" s="177"/>
      <c r="AD200" s="177"/>
      <c r="AE200" s="177"/>
      <c r="AF200" s="177"/>
      <c r="AG200" s="177"/>
      <c r="AH200" s="177"/>
      <c r="AI200" s="177"/>
      <c r="AJ200" s="177"/>
      <c r="AK200" s="177"/>
      <c r="AL200" s="177"/>
      <c r="AM200" s="177"/>
      <c r="AN200" s="177"/>
      <c r="AO200" s="177"/>
      <c r="AP200" s="177"/>
      <c r="AQ200" s="177"/>
      <c r="AR200" s="177"/>
      <c r="AS200" s="177"/>
      <c r="AT200" s="177"/>
      <c r="AU200" s="71">
        <f t="shared" si="157"/>
        <v>16</v>
      </c>
      <c r="AV200" s="76">
        <f t="shared" si="158"/>
        <v>0</v>
      </c>
      <c r="AW200" s="76">
        <f t="shared" si="159"/>
        <v>0</v>
      </c>
      <c r="AX200" s="76">
        <f t="shared" si="160"/>
        <v>0</v>
      </c>
      <c r="AY200" s="76">
        <f t="shared" si="161"/>
        <v>0</v>
      </c>
      <c r="AZ200" s="76">
        <f t="shared" si="162"/>
        <v>0</v>
      </c>
      <c r="BA200" s="71">
        <f t="shared" si="163"/>
        <v>16</v>
      </c>
      <c r="BB200" s="71">
        <f t="shared" si="164"/>
        <v>0</v>
      </c>
      <c r="BC200" s="77">
        <f t="shared" si="165"/>
        <v>0</v>
      </c>
      <c r="BD200" s="77">
        <f t="shared" si="166"/>
        <v>0</v>
      </c>
      <c r="BE200" s="77">
        <f t="shared" si="167"/>
        <v>0</v>
      </c>
      <c r="BF200" s="77">
        <f t="shared" si="168"/>
        <v>0</v>
      </c>
      <c r="BG200" s="77">
        <f t="shared" si="169"/>
        <v>0</v>
      </c>
      <c r="BH200" s="77">
        <f t="shared" si="170"/>
        <v>0</v>
      </c>
      <c r="BI200" s="77">
        <f t="shared" si="171"/>
        <v>0</v>
      </c>
      <c r="BJ200" s="77">
        <f t="shared" si="172"/>
        <v>0</v>
      </c>
      <c r="BK200" s="77">
        <f t="shared" si="173"/>
        <v>0</v>
      </c>
      <c r="BL200" s="77">
        <f t="shared" si="174"/>
        <v>0</v>
      </c>
      <c r="BM200" s="77">
        <f t="shared" si="175"/>
        <v>0</v>
      </c>
      <c r="BN200" s="77">
        <f t="shared" si="176"/>
        <v>0</v>
      </c>
      <c r="BO200" s="77">
        <f t="shared" si="177"/>
        <v>0</v>
      </c>
      <c r="BP200" s="77">
        <f t="shared" si="178"/>
        <v>0</v>
      </c>
      <c r="BQ200" s="77">
        <f t="shared" si="179"/>
        <v>0</v>
      </c>
      <c r="BR200" s="77">
        <f t="shared" si="180"/>
        <v>0</v>
      </c>
      <c r="BS200" s="77">
        <f t="shared" si="181"/>
        <v>0</v>
      </c>
      <c r="BT200" s="77">
        <f t="shared" si="182"/>
        <v>0</v>
      </c>
      <c r="BU200" s="77">
        <f t="shared" si="183"/>
        <v>0</v>
      </c>
      <c r="BV200" s="77">
        <f t="shared" si="184"/>
        <v>0</v>
      </c>
      <c r="BW200" s="177"/>
      <c r="BX200" s="12" t="str">
        <f t="shared" si="185"/>
        <v/>
      </c>
      <c r="BY200" s="95">
        <f t="shared" si="186"/>
        <v>0</v>
      </c>
      <c r="BZ200" s="177">
        <f t="shared" si="187"/>
        <v>0</v>
      </c>
      <c r="CA200" s="177">
        <f t="shared" si="188"/>
        <v>0</v>
      </c>
      <c r="CB200" s="177">
        <f t="shared" si="189"/>
        <v>0</v>
      </c>
      <c r="CC200" s="177">
        <f t="shared" si="190"/>
        <v>0</v>
      </c>
      <c r="CD200" s="177">
        <f t="shared" si="191"/>
        <v>0</v>
      </c>
      <c r="CE200" s="177">
        <f t="shared" si="192"/>
        <v>0</v>
      </c>
      <c r="CF200" s="177">
        <f t="shared" si="193"/>
        <v>0</v>
      </c>
      <c r="CG200" s="9"/>
    </row>
    <row r="201" spans="1:85">
      <c r="A201" s="205"/>
      <c r="B201" s="186" t="s">
        <v>613</v>
      </c>
      <c r="C201" s="222" t="s">
        <v>614</v>
      </c>
      <c r="D201" s="223"/>
      <c r="E201" s="226"/>
      <c r="F201" s="221"/>
      <c r="G201" s="68">
        <f t="shared" si="142"/>
        <v>0</v>
      </c>
      <c r="H201" s="69"/>
      <c r="I201" s="70">
        <f t="shared" si="143"/>
        <v>0</v>
      </c>
      <c r="J201" s="69"/>
      <c r="K201" s="70">
        <f t="shared" si="144"/>
        <v>0</v>
      </c>
      <c r="L201" s="69"/>
      <c r="M201" s="70">
        <f t="shared" si="145"/>
        <v>0</v>
      </c>
      <c r="N201" s="69"/>
      <c r="O201" s="70">
        <f t="shared" si="146"/>
        <v>0</v>
      </c>
      <c r="P201" s="69"/>
      <c r="Q201" s="70">
        <f t="shared" si="147"/>
        <v>0</v>
      </c>
      <c r="R201" s="71">
        <f t="shared" si="148"/>
        <v>0</v>
      </c>
      <c r="S201" s="70">
        <f t="shared" si="149"/>
        <v>0</v>
      </c>
      <c r="T201" s="72" t="str">
        <f t="shared" si="150"/>
        <v/>
      </c>
      <c r="U201" s="73">
        <f t="shared" si="151"/>
        <v>0</v>
      </c>
      <c r="V201" s="73">
        <f t="shared" si="152"/>
        <v>0</v>
      </c>
      <c r="W201" s="73">
        <f t="shared" si="153"/>
        <v>0</v>
      </c>
      <c r="X201" s="73">
        <f t="shared" si="154"/>
        <v>0</v>
      </c>
      <c r="Y201" s="73">
        <f t="shared" si="155"/>
        <v>0</v>
      </c>
      <c r="Z201" s="73" t="str">
        <f t="shared" si="156"/>
        <v/>
      </c>
      <c r="AA201" s="74"/>
      <c r="AB201" s="177"/>
      <c r="AC201" s="177"/>
      <c r="AD201" s="177"/>
      <c r="AE201" s="177"/>
      <c r="AF201" s="177"/>
      <c r="AG201" s="177"/>
      <c r="AH201" s="177"/>
      <c r="AI201" s="177"/>
      <c r="AJ201" s="177"/>
      <c r="AK201" s="177"/>
      <c r="AL201" s="177"/>
      <c r="AM201" s="177"/>
      <c r="AN201" s="177"/>
      <c r="AO201" s="177"/>
      <c r="AP201" s="177"/>
      <c r="AQ201" s="177"/>
      <c r="AR201" s="177"/>
      <c r="AS201" s="177"/>
      <c r="AT201" s="177"/>
      <c r="AU201" s="71" t="str">
        <f t="shared" si="157"/>
        <v/>
      </c>
      <c r="AV201" s="76">
        <f t="shared" si="158"/>
        <v>0</v>
      </c>
      <c r="AW201" s="76">
        <f t="shared" si="159"/>
        <v>0</v>
      </c>
      <c r="AX201" s="76">
        <f t="shared" si="160"/>
        <v>0</v>
      </c>
      <c r="AY201" s="76">
        <f t="shared" si="161"/>
        <v>0</v>
      </c>
      <c r="AZ201" s="76">
        <f t="shared" si="162"/>
        <v>0</v>
      </c>
      <c r="BA201" s="71">
        <f t="shared" si="163"/>
        <v>0</v>
      </c>
      <c r="BB201" s="71">
        <f t="shared" si="164"/>
        <v>0</v>
      </c>
      <c r="BC201" s="77">
        <f t="shared" si="165"/>
        <v>0</v>
      </c>
      <c r="BD201" s="77">
        <f t="shared" si="166"/>
        <v>0</v>
      </c>
      <c r="BE201" s="77">
        <f t="shared" si="167"/>
        <v>0</v>
      </c>
      <c r="BF201" s="77">
        <f t="shared" si="168"/>
        <v>0</v>
      </c>
      <c r="BG201" s="77">
        <f t="shared" si="169"/>
        <v>0</v>
      </c>
      <c r="BH201" s="77">
        <f t="shared" si="170"/>
        <v>0</v>
      </c>
      <c r="BI201" s="77">
        <f t="shared" si="171"/>
        <v>0</v>
      </c>
      <c r="BJ201" s="77">
        <f t="shared" si="172"/>
        <v>0</v>
      </c>
      <c r="BK201" s="77">
        <f t="shared" si="173"/>
        <v>0</v>
      </c>
      <c r="BL201" s="77">
        <f t="shared" si="174"/>
        <v>0</v>
      </c>
      <c r="BM201" s="77">
        <f t="shared" si="175"/>
        <v>0</v>
      </c>
      <c r="BN201" s="77">
        <f t="shared" si="176"/>
        <v>0</v>
      </c>
      <c r="BO201" s="77">
        <f t="shared" si="177"/>
        <v>0</v>
      </c>
      <c r="BP201" s="77">
        <f t="shared" si="178"/>
        <v>0</v>
      </c>
      <c r="BQ201" s="77">
        <f t="shared" si="179"/>
        <v>0</v>
      </c>
      <c r="BR201" s="77">
        <f t="shared" si="180"/>
        <v>0</v>
      </c>
      <c r="BS201" s="77">
        <f t="shared" si="181"/>
        <v>0</v>
      </c>
      <c r="BT201" s="77">
        <f t="shared" si="182"/>
        <v>0</v>
      </c>
      <c r="BU201" s="77">
        <f t="shared" si="183"/>
        <v>0</v>
      </c>
      <c r="BV201" s="77">
        <f t="shared" si="184"/>
        <v>0</v>
      </c>
      <c r="BW201" s="177"/>
      <c r="BX201" s="12" t="str">
        <f t="shared" si="185"/>
        <v/>
      </c>
      <c r="BY201" s="95">
        <f t="shared" si="186"/>
        <v>0</v>
      </c>
      <c r="BZ201" s="177">
        <f t="shared" si="187"/>
        <v>0</v>
      </c>
      <c r="CA201" s="177">
        <f t="shared" si="188"/>
        <v>0</v>
      </c>
      <c r="CB201" s="177">
        <f t="shared" si="189"/>
        <v>0</v>
      </c>
      <c r="CC201" s="177">
        <f t="shared" si="190"/>
        <v>0</v>
      </c>
      <c r="CD201" s="177">
        <f t="shared" si="191"/>
        <v>0</v>
      </c>
      <c r="CE201" s="177">
        <f t="shared" si="192"/>
        <v>0</v>
      </c>
      <c r="CF201" s="177">
        <f t="shared" si="193"/>
        <v>0</v>
      </c>
      <c r="CG201" s="9"/>
    </row>
    <row r="202" spans="1:85" ht="29.25">
      <c r="A202" s="205" t="s">
        <v>615</v>
      </c>
      <c r="B202" s="186" t="s">
        <v>616</v>
      </c>
      <c r="C202" s="192" t="s">
        <v>617</v>
      </c>
      <c r="D202" s="225" t="s">
        <v>61</v>
      </c>
      <c r="E202" s="226">
        <v>25</v>
      </c>
      <c r="F202" s="221">
        <v>10.66</v>
      </c>
      <c r="G202" s="68">
        <f t="shared" si="142"/>
        <v>266.5</v>
      </c>
      <c r="H202" s="69"/>
      <c r="I202" s="70">
        <f t="shared" si="143"/>
        <v>0</v>
      </c>
      <c r="J202" s="69"/>
      <c r="K202" s="70">
        <f t="shared" si="144"/>
        <v>0</v>
      </c>
      <c r="L202" s="69"/>
      <c r="M202" s="70">
        <f t="shared" si="145"/>
        <v>0</v>
      </c>
      <c r="N202" s="69"/>
      <c r="O202" s="70">
        <f t="shared" si="146"/>
        <v>0</v>
      </c>
      <c r="P202" s="69"/>
      <c r="Q202" s="70">
        <f t="shared" si="147"/>
        <v>0</v>
      </c>
      <c r="R202" s="71">
        <f t="shared" si="148"/>
        <v>25</v>
      </c>
      <c r="S202" s="70">
        <f t="shared" si="149"/>
        <v>266.5</v>
      </c>
      <c r="T202" s="72">
        <f t="shared" si="150"/>
        <v>0</v>
      </c>
      <c r="U202" s="73">
        <f t="shared" si="151"/>
        <v>0</v>
      </c>
      <c r="V202" s="73">
        <f t="shared" si="152"/>
        <v>0</v>
      </c>
      <c r="W202" s="73">
        <f t="shared" si="153"/>
        <v>0</v>
      </c>
      <c r="X202" s="73">
        <f t="shared" si="154"/>
        <v>0</v>
      </c>
      <c r="Y202" s="73">
        <f t="shared" si="155"/>
        <v>0</v>
      </c>
      <c r="Z202" s="73">
        <f t="shared" si="156"/>
        <v>0</v>
      </c>
      <c r="AA202" s="74"/>
      <c r="AB202" s="177"/>
      <c r="AC202" s="177"/>
      <c r="AD202" s="177"/>
      <c r="AE202" s="177"/>
      <c r="AF202" s="177"/>
      <c r="AG202" s="177"/>
      <c r="AH202" s="177"/>
      <c r="AI202" s="177"/>
      <c r="AJ202" s="177"/>
      <c r="AK202" s="177"/>
      <c r="AL202" s="177"/>
      <c r="AM202" s="177"/>
      <c r="AN202" s="177"/>
      <c r="AO202" s="177"/>
      <c r="AP202" s="177"/>
      <c r="AQ202" s="177"/>
      <c r="AR202" s="177"/>
      <c r="AS202" s="177"/>
      <c r="AT202" s="177"/>
      <c r="AU202" s="71">
        <f t="shared" si="157"/>
        <v>25</v>
      </c>
      <c r="AV202" s="76">
        <f t="shared" si="158"/>
        <v>0</v>
      </c>
      <c r="AW202" s="76">
        <f t="shared" si="159"/>
        <v>0</v>
      </c>
      <c r="AX202" s="76">
        <f t="shared" si="160"/>
        <v>0</v>
      </c>
      <c r="AY202" s="76">
        <f t="shared" si="161"/>
        <v>0</v>
      </c>
      <c r="AZ202" s="76">
        <f t="shared" si="162"/>
        <v>0</v>
      </c>
      <c r="BA202" s="71">
        <f t="shared" si="163"/>
        <v>25</v>
      </c>
      <c r="BB202" s="71">
        <f t="shared" si="164"/>
        <v>0</v>
      </c>
      <c r="BC202" s="77">
        <f t="shared" si="165"/>
        <v>0</v>
      </c>
      <c r="BD202" s="77">
        <f t="shared" si="166"/>
        <v>0</v>
      </c>
      <c r="BE202" s="77">
        <f t="shared" si="167"/>
        <v>0</v>
      </c>
      <c r="BF202" s="77">
        <f t="shared" si="168"/>
        <v>0</v>
      </c>
      <c r="BG202" s="77">
        <f t="shared" si="169"/>
        <v>0</v>
      </c>
      <c r="BH202" s="77">
        <f t="shared" si="170"/>
        <v>0</v>
      </c>
      <c r="BI202" s="77">
        <f t="shared" si="171"/>
        <v>0</v>
      </c>
      <c r="BJ202" s="77">
        <f t="shared" si="172"/>
        <v>0</v>
      </c>
      <c r="BK202" s="77">
        <f t="shared" si="173"/>
        <v>0</v>
      </c>
      <c r="BL202" s="77">
        <f t="shared" si="174"/>
        <v>0</v>
      </c>
      <c r="BM202" s="77">
        <f t="shared" si="175"/>
        <v>0</v>
      </c>
      <c r="BN202" s="77">
        <f t="shared" si="176"/>
        <v>0</v>
      </c>
      <c r="BO202" s="77">
        <f t="shared" si="177"/>
        <v>0</v>
      </c>
      <c r="BP202" s="77">
        <f t="shared" si="178"/>
        <v>0</v>
      </c>
      <c r="BQ202" s="77">
        <f t="shared" si="179"/>
        <v>0</v>
      </c>
      <c r="BR202" s="77">
        <f t="shared" si="180"/>
        <v>0</v>
      </c>
      <c r="BS202" s="77">
        <f t="shared" si="181"/>
        <v>0</v>
      </c>
      <c r="BT202" s="77">
        <f t="shared" si="182"/>
        <v>0</v>
      </c>
      <c r="BU202" s="77">
        <f t="shared" si="183"/>
        <v>0</v>
      </c>
      <c r="BV202" s="77">
        <f t="shared" si="184"/>
        <v>0</v>
      </c>
      <c r="BW202" s="177"/>
      <c r="BX202" s="12" t="str">
        <f t="shared" si="185"/>
        <v/>
      </c>
      <c r="BY202" s="95">
        <f t="shared" si="186"/>
        <v>0</v>
      </c>
      <c r="BZ202" s="177">
        <f t="shared" si="187"/>
        <v>0</v>
      </c>
      <c r="CA202" s="177">
        <f t="shared" si="188"/>
        <v>0</v>
      </c>
      <c r="CB202" s="177">
        <f t="shared" si="189"/>
        <v>0</v>
      </c>
      <c r="CC202" s="177">
        <f t="shared" si="190"/>
        <v>0</v>
      </c>
      <c r="CD202" s="177">
        <f t="shared" si="191"/>
        <v>0</v>
      </c>
      <c r="CE202" s="177">
        <f t="shared" si="192"/>
        <v>0</v>
      </c>
      <c r="CF202" s="177">
        <f t="shared" si="193"/>
        <v>0</v>
      </c>
      <c r="CG202" s="9"/>
    </row>
    <row r="203" spans="1:85" ht="29.25">
      <c r="A203" s="205" t="s">
        <v>618</v>
      </c>
      <c r="B203" s="186" t="s">
        <v>619</v>
      </c>
      <c r="C203" s="192" t="s">
        <v>620</v>
      </c>
      <c r="D203" s="225" t="s">
        <v>61</v>
      </c>
      <c r="E203" s="226">
        <v>17</v>
      </c>
      <c r="F203" s="221">
        <v>10.66</v>
      </c>
      <c r="G203" s="68">
        <f t="shared" si="142"/>
        <v>181.22</v>
      </c>
      <c r="H203" s="69"/>
      <c r="I203" s="70">
        <f t="shared" si="143"/>
        <v>0</v>
      </c>
      <c r="J203" s="69"/>
      <c r="K203" s="70">
        <f t="shared" si="144"/>
        <v>0</v>
      </c>
      <c r="L203" s="69"/>
      <c r="M203" s="70">
        <f t="shared" si="145"/>
        <v>0</v>
      </c>
      <c r="N203" s="69"/>
      <c r="O203" s="70">
        <f t="shared" si="146"/>
        <v>0</v>
      </c>
      <c r="P203" s="69"/>
      <c r="Q203" s="70">
        <f t="shared" si="147"/>
        <v>0</v>
      </c>
      <c r="R203" s="71">
        <f t="shared" si="148"/>
        <v>17</v>
      </c>
      <c r="S203" s="70">
        <f t="shared" si="149"/>
        <v>181.22</v>
      </c>
      <c r="T203" s="72">
        <f t="shared" si="150"/>
        <v>0</v>
      </c>
      <c r="U203" s="73">
        <f t="shared" si="151"/>
        <v>0</v>
      </c>
      <c r="V203" s="73">
        <f t="shared" si="152"/>
        <v>0</v>
      </c>
      <c r="W203" s="73">
        <f t="shared" si="153"/>
        <v>0</v>
      </c>
      <c r="X203" s="73">
        <f t="shared" si="154"/>
        <v>0</v>
      </c>
      <c r="Y203" s="73">
        <f t="shared" si="155"/>
        <v>0</v>
      </c>
      <c r="Z203" s="73">
        <f t="shared" si="156"/>
        <v>0</v>
      </c>
      <c r="AA203" s="74"/>
      <c r="AB203" s="177"/>
      <c r="AC203" s="177"/>
      <c r="AD203" s="177"/>
      <c r="AE203" s="177"/>
      <c r="AF203" s="177"/>
      <c r="AG203" s="177"/>
      <c r="AH203" s="177"/>
      <c r="AI203" s="177"/>
      <c r="AJ203" s="177"/>
      <c r="AK203" s="177"/>
      <c r="AL203" s="177"/>
      <c r="AM203" s="177"/>
      <c r="AN203" s="177"/>
      <c r="AO203" s="177"/>
      <c r="AP203" s="177"/>
      <c r="AQ203" s="177"/>
      <c r="AR203" s="177"/>
      <c r="AS203" s="177"/>
      <c r="AT203" s="177"/>
      <c r="AU203" s="71">
        <f t="shared" si="157"/>
        <v>17</v>
      </c>
      <c r="AV203" s="76">
        <f t="shared" si="158"/>
        <v>0</v>
      </c>
      <c r="AW203" s="76">
        <f t="shared" si="159"/>
        <v>0</v>
      </c>
      <c r="AX203" s="76">
        <f t="shared" si="160"/>
        <v>0</v>
      </c>
      <c r="AY203" s="76">
        <f t="shared" si="161"/>
        <v>0</v>
      </c>
      <c r="AZ203" s="76">
        <f t="shared" si="162"/>
        <v>0</v>
      </c>
      <c r="BA203" s="71">
        <f t="shared" si="163"/>
        <v>17</v>
      </c>
      <c r="BB203" s="71">
        <f t="shared" si="164"/>
        <v>0</v>
      </c>
      <c r="BC203" s="77">
        <f t="shared" si="165"/>
        <v>0</v>
      </c>
      <c r="BD203" s="77">
        <f t="shared" si="166"/>
        <v>0</v>
      </c>
      <c r="BE203" s="77">
        <f t="shared" si="167"/>
        <v>0</v>
      </c>
      <c r="BF203" s="77">
        <f t="shared" si="168"/>
        <v>0</v>
      </c>
      <c r="BG203" s="77">
        <f t="shared" si="169"/>
        <v>0</v>
      </c>
      <c r="BH203" s="77">
        <f t="shared" si="170"/>
        <v>0</v>
      </c>
      <c r="BI203" s="77">
        <f t="shared" si="171"/>
        <v>0</v>
      </c>
      <c r="BJ203" s="77">
        <f t="shared" si="172"/>
        <v>0</v>
      </c>
      <c r="BK203" s="77">
        <f t="shared" si="173"/>
        <v>0</v>
      </c>
      <c r="BL203" s="77">
        <f t="shared" si="174"/>
        <v>0</v>
      </c>
      <c r="BM203" s="77">
        <f t="shared" si="175"/>
        <v>0</v>
      </c>
      <c r="BN203" s="77">
        <f t="shared" si="176"/>
        <v>0</v>
      </c>
      <c r="BO203" s="77">
        <f t="shared" si="177"/>
        <v>0</v>
      </c>
      <c r="BP203" s="77">
        <f t="shared" si="178"/>
        <v>0</v>
      </c>
      <c r="BQ203" s="77">
        <f t="shared" si="179"/>
        <v>0</v>
      </c>
      <c r="BR203" s="77">
        <f t="shared" si="180"/>
        <v>0</v>
      </c>
      <c r="BS203" s="77">
        <f t="shared" si="181"/>
        <v>0</v>
      </c>
      <c r="BT203" s="77">
        <f t="shared" si="182"/>
        <v>0</v>
      </c>
      <c r="BU203" s="77">
        <f t="shared" si="183"/>
        <v>0</v>
      </c>
      <c r="BV203" s="77">
        <f t="shared" si="184"/>
        <v>0</v>
      </c>
      <c r="BW203" s="177"/>
      <c r="BX203" s="12" t="str">
        <f t="shared" si="185"/>
        <v/>
      </c>
      <c r="BY203" s="95">
        <f t="shared" si="186"/>
        <v>0</v>
      </c>
      <c r="BZ203" s="177">
        <f t="shared" si="187"/>
        <v>0</v>
      </c>
      <c r="CA203" s="177">
        <f t="shared" si="188"/>
        <v>0</v>
      </c>
      <c r="CB203" s="177">
        <f t="shared" si="189"/>
        <v>0</v>
      </c>
      <c r="CC203" s="177">
        <f t="shared" si="190"/>
        <v>0</v>
      </c>
      <c r="CD203" s="177">
        <f t="shared" si="191"/>
        <v>0</v>
      </c>
      <c r="CE203" s="177">
        <f t="shared" si="192"/>
        <v>0</v>
      </c>
      <c r="CF203" s="177">
        <f t="shared" si="193"/>
        <v>0</v>
      </c>
      <c r="CG203" s="9"/>
    </row>
    <row r="204" spans="1:85" ht="29.25">
      <c r="A204" s="205" t="s">
        <v>621</v>
      </c>
      <c r="B204" s="186" t="s">
        <v>622</v>
      </c>
      <c r="C204" s="192" t="s">
        <v>623</v>
      </c>
      <c r="D204" s="225" t="s">
        <v>61</v>
      </c>
      <c r="E204" s="226">
        <v>3</v>
      </c>
      <c r="F204" s="221">
        <v>10.66</v>
      </c>
      <c r="G204" s="68">
        <f t="shared" si="142"/>
        <v>31.98</v>
      </c>
      <c r="H204" s="69"/>
      <c r="I204" s="70">
        <f t="shared" si="143"/>
        <v>0</v>
      </c>
      <c r="J204" s="69"/>
      <c r="K204" s="70">
        <f t="shared" si="144"/>
        <v>0</v>
      </c>
      <c r="L204" s="69"/>
      <c r="M204" s="70">
        <f t="shared" si="145"/>
        <v>0</v>
      </c>
      <c r="N204" s="69"/>
      <c r="O204" s="70">
        <f t="shared" si="146"/>
        <v>0</v>
      </c>
      <c r="P204" s="69"/>
      <c r="Q204" s="70">
        <f t="shared" si="147"/>
        <v>0</v>
      </c>
      <c r="R204" s="71">
        <f t="shared" si="148"/>
        <v>3</v>
      </c>
      <c r="S204" s="70">
        <f t="shared" si="149"/>
        <v>31.98</v>
      </c>
      <c r="T204" s="72">
        <f t="shared" si="150"/>
        <v>0</v>
      </c>
      <c r="U204" s="73">
        <f t="shared" si="151"/>
        <v>0</v>
      </c>
      <c r="V204" s="73">
        <f t="shared" si="152"/>
        <v>0</v>
      </c>
      <c r="W204" s="73">
        <f t="shared" si="153"/>
        <v>0</v>
      </c>
      <c r="X204" s="73">
        <f t="shared" si="154"/>
        <v>0</v>
      </c>
      <c r="Y204" s="73">
        <f t="shared" si="155"/>
        <v>0</v>
      </c>
      <c r="Z204" s="73">
        <f t="shared" si="156"/>
        <v>0</v>
      </c>
      <c r="AA204" s="74"/>
      <c r="AB204" s="177"/>
      <c r="AC204" s="177"/>
      <c r="AD204" s="177"/>
      <c r="AE204" s="177"/>
      <c r="AF204" s="177"/>
      <c r="AG204" s="177"/>
      <c r="AH204" s="177"/>
      <c r="AI204" s="177"/>
      <c r="AJ204" s="177"/>
      <c r="AK204" s="177"/>
      <c r="AL204" s="177"/>
      <c r="AM204" s="177"/>
      <c r="AN204" s="177"/>
      <c r="AO204" s="177"/>
      <c r="AP204" s="177"/>
      <c r="AQ204" s="177"/>
      <c r="AR204" s="177"/>
      <c r="AS204" s="177"/>
      <c r="AT204" s="177"/>
      <c r="AU204" s="71">
        <f t="shared" si="157"/>
        <v>3</v>
      </c>
      <c r="AV204" s="76">
        <f t="shared" si="158"/>
        <v>0</v>
      </c>
      <c r="AW204" s="76">
        <f t="shared" si="159"/>
        <v>0</v>
      </c>
      <c r="AX204" s="76">
        <f t="shared" si="160"/>
        <v>0</v>
      </c>
      <c r="AY204" s="76">
        <f t="shared" si="161"/>
        <v>0</v>
      </c>
      <c r="AZ204" s="76">
        <f t="shared" si="162"/>
        <v>0</v>
      </c>
      <c r="BA204" s="71">
        <f t="shared" si="163"/>
        <v>3</v>
      </c>
      <c r="BB204" s="71">
        <f t="shared" si="164"/>
        <v>0</v>
      </c>
      <c r="BC204" s="77">
        <f t="shared" si="165"/>
        <v>0</v>
      </c>
      <c r="BD204" s="77">
        <f t="shared" si="166"/>
        <v>0</v>
      </c>
      <c r="BE204" s="77">
        <f t="shared" si="167"/>
        <v>0</v>
      </c>
      <c r="BF204" s="77">
        <f t="shared" si="168"/>
        <v>0</v>
      </c>
      <c r="BG204" s="77">
        <f t="shared" si="169"/>
        <v>0</v>
      </c>
      <c r="BH204" s="77">
        <f t="shared" si="170"/>
        <v>0</v>
      </c>
      <c r="BI204" s="77">
        <f t="shared" si="171"/>
        <v>0</v>
      </c>
      <c r="BJ204" s="77">
        <f t="shared" si="172"/>
        <v>0</v>
      </c>
      <c r="BK204" s="77">
        <f t="shared" si="173"/>
        <v>0</v>
      </c>
      <c r="BL204" s="77">
        <f t="shared" si="174"/>
        <v>0</v>
      </c>
      <c r="BM204" s="77">
        <f t="shared" si="175"/>
        <v>0</v>
      </c>
      <c r="BN204" s="77">
        <f t="shared" si="176"/>
        <v>0</v>
      </c>
      <c r="BO204" s="77">
        <f t="shared" si="177"/>
        <v>0</v>
      </c>
      <c r="BP204" s="77">
        <f t="shared" si="178"/>
        <v>0</v>
      </c>
      <c r="BQ204" s="77">
        <f t="shared" si="179"/>
        <v>0</v>
      </c>
      <c r="BR204" s="77">
        <f t="shared" si="180"/>
        <v>0</v>
      </c>
      <c r="BS204" s="77">
        <f t="shared" si="181"/>
        <v>0</v>
      </c>
      <c r="BT204" s="77">
        <f t="shared" si="182"/>
        <v>0</v>
      </c>
      <c r="BU204" s="77">
        <f t="shared" si="183"/>
        <v>0</v>
      </c>
      <c r="BV204" s="77">
        <f t="shared" si="184"/>
        <v>0</v>
      </c>
      <c r="BW204" s="177"/>
      <c r="BX204" s="12" t="str">
        <f t="shared" si="185"/>
        <v/>
      </c>
      <c r="BY204" s="95">
        <f t="shared" si="186"/>
        <v>0</v>
      </c>
      <c r="BZ204" s="177">
        <f t="shared" si="187"/>
        <v>0</v>
      </c>
      <c r="CA204" s="177">
        <f t="shared" si="188"/>
        <v>0</v>
      </c>
      <c r="CB204" s="177">
        <f t="shared" si="189"/>
        <v>0</v>
      </c>
      <c r="CC204" s="177">
        <f t="shared" si="190"/>
        <v>0</v>
      </c>
      <c r="CD204" s="177">
        <f t="shared" si="191"/>
        <v>0</v>
      </c>
      <c r="CE204" s="177">
        <f t="shared" si="192"/>
        <v>0</v>
      </c>
      <c r="CF204" s="177">
        <f t="shared" si="193"/>
        <v>0</v>
      </c>
      <c r="CG204" s="9"/>
    </row>
    <row r="205" spans="1:85">
      <c r="A205" s="205" t="s">
        <v>624</v>
      </c>
      <c r="B205" s="186" t="s">
        <v>625</v>
      </c>
      <c r="C205" s="192" t="s">
        <v>626</v>
      </c>
      <c r="D205" s="225" t="s">
        <v>61</v>
      </c>
      <c r="E205" s="226">
        <v>2</v>
      </c>
      <c r="F205" s="221">
        <v>217.3</v>
      </c>
      <c r="G205" s="68">
        <f t="shared" si="142"/>
        <v>434.6</v>
      </c>
      <c r="H205" s="69"/>
      <c r="I205" s="70">
        <f t="shared" si="143"/>
        <v>0</v>
      </c>
      <c r="J205" s="69"/>
      <c r="K205" s="70">
        <f t="shared" si="144"/>
        <v>0</v>
      </c>
      <c r="L205" s="69"/>
      <c r="M205" s="70">
        <f t="shared" si="145"/>
        <v>0</v>
      </c>
      <c r="N205" s="69"/>
      <c r="O205" s="70">
        <f t="shared" si="146"/>
        <v>0</v>
      </c>
      <c r="P205" s="69"/>
      <c r="Q205" s="70">
        <f t="shared" si="147"/>
        <v>0</v>
      </c>
      <c r="R205" s="71">
        <f t="shared" si="148"/>
        <v>2</v>
      </c>
      <c r="S205" s="70">
        <f t="shared" si="149"/>
        <v>434.6</v>
      </c>
      <c r="T205" s="72">
        <f t="shared" si="150"/>
        <v>0</v>
      </c>
      <c r="U205" s="73">
        <f t="shared" si="151"/>
        <v>0</v>
      </c>
      <c r="V205" s="73">
        <f t="shared" si="152"/>
        <v>0</v>
      </c>
      <c r="W205" s="73">
        <f t="shared" si="153"/>
        <v>0</v>
      </c>
      <c r="X205" s="73">
        <f t="shared" si="154"/>
        <v>0</v>
      </c>
      <c r="Y205" s="73">
        <f t="shared" si="155"/>
        <v>0</v>
      </c>
      <c r="Z205" s="73">
        <f t="shared" si="156"/>
        <v>0</v>
      </c>
      <c r="AA205" s="74"/>
      <c r="AB205" s="177"/>
      <c r="AC205" s="177"/>
      <c r="AD205" s="177"/>
      <c r="AE205" s="177"/>
      <c r="AF205" s="177"/>
      <c r="AG205" s="177"/>
      <c r="AH205" s="177"/>
      <c r="AI205" s="177"/>
      <c r="AJ205" s="177"/>
      <c r="AK205" s="177"/>
      <c r="AL205" s="177"/>
      <c r="AM205" s="177"/>
      <c r="AN205" s="177"/>
      <c r="AO205" s="177"/>
      <c r="AP205" s="177"/>
      <c r="AQ205" s="177"/>
      <c r="AR205" s="177"/>
      <c r="AS205" s="177"/>
      <c r="AT205" s="177"/>
      <c r="AU205" s="71">
        <f t="shared" si="157"/>
        <v>2</v>
      </c>
      <c r="AV205" s="76">
        <f t="shared" si="158"/>
        <v>0</v>
      </c>
      <c r="AW205" s="76">
        <f t="shared" si="159"/>
        <v>0</v>
      </c>
      <c r="AX205" s="76">
        <f t="shared" si="160"/>
        <v>0</v>
      </c>
      <c r="AY205" s="76">
        <f t="shared" si="161"/>
        <v>0</v>
      </c>
      <c r="AZ205" s="76">
        <f t="shared" si="162"/>
        <v>0</v>
      </c>
      <c r="BA205" s="71">
        <f t="shared" si="163"/>
        <v>2</v>
      </c>
      <c r="BB205" s="71">
        <f t="shared" si="164"/>
        <v>0</v>
      </c>
      <c r="BC205" s="77">
        <f t="shared" si="165"/>
        <v>0</v>
      </c>
      <c r="BD205" s="77">
        <f t="shared" si="166"/>
        <v>0</v>
      </c>
      <c r="BE205" s="77">
        <f t="shared" si="167"/>
        <v>0</v>
      </c>
      <c r="BF205" s="77">
        <f t="shared" si="168"/>
        <v>0</v>
      </c>
      <c r="BG205" s="77">
        <f t="shared" si="169"/>
        <v>0</v>
      </c>
      <c r="BH205" s="77">
        <f t="shared" si="170"/>
        <v>0</v>
      </c>
      <c r="BI205" s="77">
        <f t="shared" si="171"/>
        <v>0</v>
      </c>
      <c r="BJ205" s="77">
        <f t="shared" si="172"/>
        <v>0</v>
      </c>
      <c r="BK205" s="77">
        <f t="shared" si="173"/>
        <v>0</v>
      </c>
      <c r="BL205" s="77">
        <f t="shared" si="174"/>
        <v>0</v>
      </c>
      <c r="BM205" s="77">
        <f t="shared" si="175"/>
        <v>0</v>
      </c>
      <c r="BN205" s="77">
        <f t="shared" si="176"/>
        <v>0</v>
      </c>
      <c r="BO205" s="77">
        <f t="shared" si="177"/>
        <v>0</v>
      </c>
      <c r="BP205" s="77">
        <f t="shared" si="178"/>
        <v>0</v>
      </c>
      <c r="BQ205" s="77">
        <f t="shared" si="179"/>
        <v>0</v>
      </c>
      <c r="BR205" s="77">
        <f t="shared" si="180"/>
        <v>0</v>
      </c>
      <c r="BS205" s="77">
        <f t="shared" si="181"/>
        <v>0</v>
      </c>
      <c r="BT205" s="77">
        <f t="shared" si="182"/>
        <v>0</v>
      </c>
      <c r="BU205" s="77">
        <f t="shared" si="183"/>
        <v>0</v>
      </c>
      <c r="BV205" s="77">
        <f t="shared" si="184"/>
        <v>0</v>
      </c>
      <c r="BW205" s="177"/>
      <c r="BX205" s="12" t="str">
        <f t="shared" si="185"/>
        <v/>
      </c>
      <c r="BY205" s="95">
        <f t="shared" si="186"/>
        <v>0</v>
      </c>
      <c r="BZ205" s="177">
        <f t="shared" si="187"/>
        <v>0</v>
      </c>
      <c r="CA205" s="177">
        <f t="shared" si="188"/>
        <v>0</v>
      </c>
      <c r="CB205" s="177">
        <f t="shared" si="189"/>
        <v>0</v>
      </c>
      <c r="CC205" s="177">
        <f t="shared" si="190"/>
        <v>0</v>
      </c>
      <c r="CD205" s="177">
        <f t="shared" si="191"/>
        <v>0</v>
      </c>
      <c r="CE205" s="177">
        <f t="shared" si="192"/>
        <v>0</v>
      </c>
      <c r="CF205" s="177">
        <f t="shared" si="193"/>
        <v>0</v>
      </c>
      <c r="CG205" s="9"/>
    </row>
    <row r="206" spans="1:85" ht="29.25">
      <c r="A206" s="205" t="s">
        <v>627</v>
      </c>
      <c r="B206" s="186" t="s">
        <v>628</v>
      </c>
      <c r="C206" s="192" t="s">
        <v>629</v>
      </c>
      <c r="D206" s="225" t="s">
        <v>61</v>
      </c>
      <c r="E206" s="226">
        <v>2</v>
      </c>
      <c r="F206" s="221">
        <v>85.28</v>
      </c>
      <c r="G206" s="68">
        <f t="shared" si="142"/>
        <v>170.56</v>
      </c>
      <c r="H206" s="69"/>
      <c r="I206" s="70">
        <f t="shared" si="143"/>
        <v>0</v>
      </c>
      <c r="J206" s="69"/>
      <c r="K206" s="70">
        <f t="shared" si="144"/>
        <v>0</v>
      </c>
      <c r="L206" s="69"/>
      <c r="M206" s="70">
        <f t="shared" si="145"/>
        <v>0</v>
      </c>
      <c r="N206" s="69"/>
      <c r="O206" s="70">
        <f t="shared" si="146"/>
        <v>0</v>
      </c>
      <c r="P206" s="69"/>
      <c r="Q206" s="70">
        <f t="shared" si="147"/>
        <v>0</v>
      </c>
      <c r="R206" s="71">
        <f t="shared" si="148"/>
        <v>2</v>
      </c>
      <c r="S206" s="70">
        <f t="shared" si="149"/>
        <v>170.56</v>
      </c>
      <c r="T206" s="72">
        <f t="shared" si="150"/>
        <v>0</v>
      </c>
      <c r="U206" s="73">
        <f t="shared" si="151"/>
        <v>0</v>
      </c>
      <c r="V206" s="73">
        <f t="shared" si="152"/>
        <v>0</v>
      </c>
      <c r="W206" s="73">
        <f t="shared" si="153"/>
        <v>0</v>
      </c>
      <c r="X206" s="73">
        <f t="shared" si="154"/>
        <v>0</v>
      </c>
      <c r="Y206" s="73">
        <f t="shared" si="155"/>
        <v>0</v>
      </c>
      <c r="Z206" s="73">
        <f t="shared" si="156"/>
        <v>0</v>
      </c>
      <c r="AA206" s="74"/>
      <c r="AB206" s="177"/>
      <c r="AC206" s="177"/>
      <c r="AD206" s="177"/>
      <c r="AE206" s="177"/>
      <c r="AF206" s="177"/>
      <c r="AG206" s="177"/>
      <c r="AH206" s="177"/>
      <c r="AI206" s="177"/>
      <c r="AJ206" s="177"/>
      <c r="AK206" s="177"/>
      <c r="AL206" s="177"/>
      <c r="AM206" s="177"/>
      <c r="AN206" s="177"/>
      <c r="AO206" s="177"/>
      <c r="AP206" s="177"/>
      <c r="AQ206" s="177"/>
      <c r="AR206" s="177"/>
      <c r="AS206" s="177"/>
      <c r="AT206" s="177"/>
      <c r="AU206" s="71">
        <f t="shared" si="157"/>
        <v>2</v>
      </c>
      <c r="AV206" s="76">
        <f t="shared" si="158"/>
        <v>0</v>
      </c>
      <c r="AW206" s="76">
        <f t="shared" si="159"/>
        <v>0</v>
      </c>
      <c r="AX206" s="76">
        <f t="shared" si="160"/>
        <v>0</v>
      </c>
      <c r="AY206" s="76">
        <f t="shared" si="161"/>
        <v>0</v>
      </c>
      <c r="AZ206" s="76">
        <f t="shared" si="162"/>
        <v>0</v>
      </c>
      <c r="BA206" s="71">
        <f t="shared" si="163"/>
        <v>2</v>
      </c>
      <c r="BB206" s="71">
        <f t="shared" si="164"/>
        <v>0</v>
      </c>
      <c r="BC206" s="77">
        <f t="shared" si="165"/>
        <v>0</v>
      </c>
      <c r="BD206" s="77">
        <f t="shared" si="166"/>
        <v>0</v>
      </c>
      <c r="BE206" s="77">
        <f t="shared" si="167"/>
        <v>0</v>
      </c>
      <c r="BF206" s="77">
        <f t="shared" si="168"/>
        <v>0</v>
      </c>
      <c r="BG206" s="77">
        <f t="shared" si="169"/>
        <v>0</v>
      </c>
      <c r="BH206" s="77">
        <f t="shared" si="170"/>
        <v>0</v>
      </c>
      <c r="BI206" s="77">
        <f t="shared" si="171"/>
        <v>0</v>
      </c>
      <c r="BJ206" s="77">
        <f t="shared" si="172"/>
        <v>0</v>
      </c>
      <c r="BK206" s="77">
        <f t="shared" si="173"/>
        <v>0</v>
      </c>
      <c r="BL206" s="77">
        <f t="shared" si="174"/>
        <v>0</v>
      </c>
      <c r="BM206" s="77">
        <f t="shared" si="175"/>
        <v>0</v>
      </c>
      <c r="BN206" s="77">
        <f t="shared" si="176"/>
        <v>0</v>
      </c>
      <c r="BO206" s="77">
        <f t="shared" si="177"/>
        <v>0</v>
      </c>
      <c r="BP206" s="77">
        <f t="shared" si="178"/>
        <v>0</v>
      </c>
      <c r="BQ206" s="77">
        <f t="shared" si="179"/>
        <v>0</v>
      </c>
      <c r="BR206" s="77">
        <f t="shared" si="180"/>
        <v>0</v>
      </c>
      <c r="BS206" s="77">
        <f t="shared" si="181"/>
        <v>0</v>
      </c>
      <c r="BT206" s="77">
        <f t="shared" si="182"/>
        <v>0</v>
      </c>
      <c r="BU206" s="77">
        <f t="shared" si="183"/>
        <v>0</v>
      </c>
      <c r="BV206" s="77">
        <f t="shared" si="184"/>
        <v>0</v>
      </c>
      <c r="BW206" s="177"/>
      <c r="BX206" s="12" t="str">
        <f t="shared" si="185"/>
        <v/>
      </c>
      <c r="BY206" s="95">
        <f t="shared" si="186"/>
        <v>0</v>
      </c>
      <c r="BZ206" s="177">
        <f t="shared" si="187"/>
        <v>0</v>
      </c>
      <c r="CA206" s="177">
        <f t="shared" si="188"/>
        <v>0</v>
      </c>
      <c r="CB206" s="177">
        <f t="shared" si="189"/>
        <v>0</v>
      </c>
      <c r="CC206" s="177">
        <f t="shared" si="190"/>
        <v>0</v>
      </c>
      <c r="CD206" s="177">
        <f t="shared" si="191"/>
        <v>0</v>
      </c>
      <c r="CE206" s="177">
        <f t="shared" si="192"/>
        <v>0</v>
      </c>
      <c r="CF206" s="177">
        <f t="shared" si="193"/>
        <v>0</v>
      </c>
      <c r="CG206" s="9"/>
    </row>
    <row r="207" spans="1:85">
      <c r="A207" s="205"/>
      <c r="B207" s="186" t="s">
        <v>630</v>
      </c>
      <c r="C207" s="222" t="s">
        <v>631</v>
      </c>
      <c r="D207" s="223"/>
      <c r="E207" s="226"/>
      <c r="F207" s="221"/>
      <c r="G207" s="68">
        <f t="shared" si="142"/>
        <v>0</v>
      </c>
      <c r="H207" s="69"/>
      <c r="I207" s="70">
        <f t="shared" si="143"/>
        <v>0</v>
      </c>
      <c r="J207" s="69"/>
      <c r="K207" s="70">
        <f t="shared" si="144"/>
        <v>0</v>
      </c>
      <c r="L207" s="69"/>
      <c r="M207" s="70">
        <f t="shared" si="145"/>
        <v>0</v>
      </c>
      <c r="N207" s="69"/>
      <c r="O207" s="70">
        <f t="shared" si="146"/>
        <v>0</v>
      </c>
      <c r="P207" s="69"/>
      <c r="Q207" s="70">
        <f t="shared" si="147"/>
        <v>0</v>
      </c>
      <c r="R207" s="71">
        <f t="shared" si="148"/>
        <v>0</v>
      </c>
      <c r="S207" s="70">
        <f t="shared" si="149"/>
        <v>0</v>
      </c>
      <c r="T207" s="72" t="str">
        <f t="shared" si="150"/>
        <v/>
      </c>
      <c r="U207" s="73">
        <f t="shared" si="151"/>
        <v>0</v>
      </c>
      <c r="V207" s="73">
        <f t="shared" si="152"/>
        <v>0</v>
      </c>
      <c r="W207" s="73">
        <f t="shared" si="153"/>
        <v>0</v>
      </c>
      <c r="X207" s="73">
        <f t="shared" si="154"/>
        <v>0</v>
      </c>
      <c r="Y207" s="73">
        <f t="shared" si="155"/>
        <v>0</v>
      </c>
      <c r="Z207" s="73" t="str">
        <f t="shared" si="156"/>
        <v/>
      </c>
      <c r="AA207" s="74"/>
      <c r="AB207" s="177"/>
      <c r="AC207" s="177"/>
      <c r="AD207" s="177"/>
      <c r="AE207" s="177"/>
      <c r="AF207" s="177"/>
      <c r="AG207" s="177"/>
      <c r="AH207" s="177"/>
      <c r="AI207" s="177"/>
      <c r="AJ207" s="177"/>
      <c r="AK207" s="177"/>
      <c r="AL207" s="177"/>
      <c r="AM207" s="177"/>
      <c r="AN207" s="177"/>
      <c r="AO207" s="177"/>
      <c r="AP207" s="177"/>
      <c r="AQ207" s="177"/>
      <c r="AR207" s="177"/>
      <c r="AS207" s="177"/>
      <c r="AT207" s="177"/>
      <c r="AU207" s="71" t="str">
        <f t="shared" si="157"/>
        <v/>
      </c>
      <c r="AV207" s="76">
        <f t="shared" si="158"/>
        <v>0</v>
      </c>
      <c r="AW207" s="76">
        <f t="shared" si="159"/>
        <v>0</v>
      </c>
      <c r="AX207" s="76">
        <f t="shared" si="160"/>
        <v>0</v>
      </c>
      <c r="AY207" s="76">
        <f t="shared" si="161"/>
        <v>0</v>
      </c>
      <c r="AZ207" s="76">
        <f t="shared" si="162"/>
        <v>0</v>
      </c>
      <c r="BA207" s="71">
        <f t="shared" si="163"/>
        <v>0</v>
      </c>
      <c r="BB207" s="71">
        <f t="shared" si="164"/>
        <v>0</v>
      </c>
      <c r="BC207" s="77">
        <f t="shared" si="165"/>
        <v>0</v>
      </c>
      <c r="BD207" s="77">
        <f t="shared" si="166"/>
        <v>0</v>
      </c>
      <c r="BE207" s="77">
        <f t="shared" si="167"/>
        <v>0</v>
      </c>
      <c r="BF207" s="77">
        <f t="shared" si="168"/>
        <v>0</v>
      </c>
      <c r="BG207" s="77">
        <f t="shared" si="169"/>
        <v>0</v>
      </c>
      <c r="BH207" s="77">
        <f t="shared" si="170"/>
        <v>0</v>
      </c>
      <c r="BI207" s="77">
        <f t="shared" si="171"/>
        <v>0</v>
      </c>
      <c r="BJ207" s="77">
        <f t="shared" si="172"/>
        <v>0</v>
      </c>
      <c r="BK207" s="77">
        <f t="shared" si="173"/>
        <v>0</v>
      </c>
      <c r="BL207" s="77">
        <f t="shared" si="174"/>
        <v>0</v>
      </c>
      <c r="BM207" s="77">
        <f t="shared" si="175"/>
        <v>0</v>
      </c>
      <c r="BN207" s="77">
        <f t="shared" si="176"/>
        <v>0</v>
      </c>
      <c r="BO207" s="77">
        <f t="shared" si="177"/>
        <v>0</v>
      </c>
      <c r="BP207" s="77">
        <f t="shared" si="178"/>
        <v>0</v>
      </c>
      <c r="BQ207" s="77">
        <f t="shared" si="179"/>
        <v>0</v>
      </c>
      <c r="BR207" s="77">
        <f t="shared" si="180"/>
        <v>0</v>
      </c>
      <c r="BS207" s="77">
        <f t="shared" si="181"/>
        <v>0</v>
      </c>
      <c r="BT207" s="77">
        <f t="shared" si="182"/>
        <v>0</v>
      </c>
      <c r="BU207" s="77">
        <f t="shared" si="183"/>
        <v>0</v>
      </c>
      <c r="BV207" s="77">
        <f t="shared" si="184"/>
        <v>0</v>
      </c>
      <c r="BW207" s="177"/>
      <c r="BX207" s="12" t="str">
        <f t="shared" si="185"/>
        <v/>
      </c>
      <c r="BY207" s="95">
        <f t="shared" si="186"/>
        <v>0</v>
      </c>
      <c r="BZ207" s="177">
        <f t="shared" si="187"/>
        <v>0</v>
      </c>
      <c r="CA207" s="177">
        <f t="shared" si="188"/>
        <v>0</v>
      </c>
      <c r="CB207" s="177">
        <f t="shared" si="189"/>
        <v>0</v>
      </c>
      <c r="CC207" s="177">
        <f t="shared" si="190"/>
        <v>0</v>
      </c>
      <c r="CD207" s="177">
        <f t="shared" si="191"/>
        <v>0</v>
      </c>
      <c r="CE207" s="177">
        <f t="shared" si="192"/>
        <v>0</v>
      </c>
      <c r="CF207" s="177">
        <f t="shared" si="193"/>
        <v>0</v>
      </c>
      <c r="CG207" s="9"/>
    </row>
    <row r="208" spans="1:85" ht="29.25">
      <c r="A208" s="205" t="s">
        <v>632</v>
      </c>
      <c r="B208" s="186" t="s">
        <v>633</v>
      </c>
      <c r="C208" s="192" t="s">
        <v>634</v>
      </c>
      <c r="D208" s="225" t="s">
        <v>73</v>
      </c>
      <c r="E208" s="226">
        <v>32.700000000000003</v>
      </c>
      <c r="F208" s="221">
        <v>67.36</v>
      </c>
      <c r="G208" s="68">
        <f t="shared" si="142"/>
        <v>2202.672</v>
      </c>
      <c r="H208" s="69"/>
      <c r="I208" s="70">
        <f t="shared" si="143"/>
        <v>0</v>
      </c>
      <c r="J208" s="69"/>
      <c r="K208" s="70">
        <f t="shared" si="144"/>
        <v>0</v>
      </c>
      <c r="L208" s="69"/>
      <c r="M208" s="70">
        <f t="shared" si="145"/>
        <v>0</v>
      </c>
      <c r="N208" s="69"/>
      <c r="O208" s="70">
        <f t="shared" si="146"/>
        <v>0</v>
      </c>
      <c r="P208" s="69"/>
      <c r="Q208" s="70">
        <f t="shared" si="147"/>
        <v>0</v>
      </c>
      <c r="R208" s="71">
        <f t="shared" si="148"/>
        <v>32.700000000000003</v>
      </c>
      <c r="S208" s="70">
        <f t="shared" si="149"/>
        <v>2202.672</v>
      </c>
      <c r="T208" s="72">
        <f t="shared" si="150"/>
        <v>0</v>
      </c>
      <c r="U208" s="73">
        <f t="shared" si="151"/>
        <v>0</v>
      </c>
      <c r="V208" s="73">
        <f t="shared" si="152"/>
        <v>0</v>
      </c>
      <c r="W208" s="73">
        <f t="shared" si="153"/>
        <v>0</v>
      </c>
      <c r="X208" s="73">
        <f t="shared" si="154"/>
        <v>0</v>
      </c>
      <c r="Y208" s="73">
        <f t="shared" si="155"/>
        <v>0</v>
      </c>
      <c r="Z208" s="73">
        <f t="shared" si="156"/>
        <v>0</v>
      </c>
      <c r="AA208" s="74"/>
      <c r="AB208" s="177"/>
      <c r="AC208" s="177"/>
      <c r="AD208" s="177"/>
      <c r="AE208" s="177"/>
      <c r="AF208" s="177"/>
      <c r="AG208" s="177"/>
      <c r="AH208" s="177"/>
      <c r="AI208" s="177"/>
      <c r="AJ208" s="177"/>
      <c r="AK208" s="177"/>
      <c r="AL208" s="177"/>
      <c r="AM208" s="177"/>
      <c r="AN208" s="177"/>
      <c r="AO208" s="177"/>
      <c r="AP208" s="177"/>
      <c r="AQ208" s="177"/>
      <c r="AR208" s="177"/>
      <c r="AS208" s="177"/>
      <c r="AT208" s="177"/>
      <c r="AU208" s="71">
        <f t="shared" si="157"/>
        <v>32.700000000000003</v>
      </c>
      <c r="AV208" s="76">
        <f t="shared" si="158"/>
        <v>0</v>
      </c>
      <c r="AW208" s="76">
        <f t="shared" si="159"/>
        <v>0</v>
      </c>
      <c r="AX208" s="76">
        <f t="shared" si="160"/>
        <v>0</v>
      </c>
      <c r="AY208" s="76">
        <f t="shared" si="161"/>
        <v>0</v>
      </c>
      <c r="AZ208" s="76">
        <f t="shared" si="162"/>
        <v>0</v>
      </c>
      <c r="BA208" s="71">
        <f t="shared" si="163"/>
        <v>32.700000000000003</v>
      </c>
      <c r="BB208" s="71">
        <f t="shared" si="164"/>
        <v>0</v>
      </c>
      <c r="BC208" s="77">
        <f t="shared" si="165"/>
        <v>0</v>
      </c>
      <c r="BD208" s="77">
        <f t="shared" si="166"/>
        <v>0</v>
      </c>
      <c r="BE208" s="77">
        <f t="shared" si="167"/>
        <v>0</v>
      </c>
      <c r="BF208" s="77">
        <f t="shared" si="168"/>
        <v>0</v>
      </c>
      <c r="BG208" s="77">
        <f t="shared" si="169"/>
        <v>0</v>
      </c>
      <c r="BH208" s="77">
        <f t="shared" si="170"/>
        <v>0</v>
      </c>
      <c r="BI208" s="77">
        <f t="shared" si="171"/>
        <v>0</v>
      </c>
      <c r="BJ208" s="77">
        <f t="shared" si="172"/>
        <v>0</v>
      </c>
      <c r="BK208" s="77">
        <f t="shared" si="173"/>
        <v>0</v>
      </c>
      <c r="BL208" s="77">
        <f t="shared" si="174"/>
        <v>0</v>
      </c>
      <c r="BM208" s="77">
        <f t="shared" si="175"/>
        <v>0</v>
      </c>
      <c r="BN208" s="77">
        <f t="shared" si="176"/>
        <v>0</v>
      </c>
      <c r="BO208" s="77">
        <f t="shared" si="177"/>
        <v>0</v>
      </c>
      <c r="BP208" s="77">
        <f t="shared" si="178"/>
        <v>0</v>
      </c>
      <c r="BQ208" s="77">
        <f t="shared" si="179"/>
        <v>0</v>
      </c>
      <c r="BR208" s="77">
        <f t="shared" si="180"/>
        <v>0</v>
      </c>
      <c r="BS208" s="77">
        <f t="shared" si="181"/>
        <v>0</v>
      </c>
      <c r="BT208" s="77">
        <f t="shared" si="182"/>
        <v>0</v>
      </c>
      <c r="BU208" s="77">
        <f t="shared" si="183"/>
        <v>0</v>
      </c>
      <c r="BV208" s="77">
        <f t="shared" si="184"/>
        <v>0</v>
      </c>
      <c r="BW208" s="177"/>
      <c r="BX208" s="12" t="str">
        <f t="shared" si="185"/>
        <v/>
      </c>
      <c r="BY208" s="95">
        <f t="shared" si="186"/>
        <v>0</v>
      </c>
      <c r="BZ208" s="177">
        <f t="shared" si="187"/>
        <v>0</v>
      </c>
      <c r="CA208" s="177">
        <f t="shared" si="188"/>
        <v>0</v>
      </c>
      <c r="CB208" s="177">
        <f t="shared" si="189"/>
        <v>0</v>
      </c>
      <c r="CC208" s="177">
        <f t="shared" si="190"/>
        <v>0</v>
      </c>
      <c r="CD208" s="177">
        <f t="shared" si="191"/>
        <v>0</v>
      </c>
      <c r="CE208" s="177">
        <f t="shared" si="192"/>
        <v>0</v>
      </c>
      <c r="CF208" s="177">
        <f t="shared" si="193"/>
        <v>0</v>
      </c>
      <c r="CG208" s="9"/>
    </row>
    <row r="209" spans="1:85" ht="29.25">
      <c r="A209" s="205" t="s">
        <v>635</v>
      </c>
      <c r="B209" s="186" t="s">
        <v>636</v>
      </c>
      <c r="C209" s="192" t="s">
        <v>637</v>
      </c>
      <c r="D209" s="225" t="s">
        <v>73</v>
      </c>
      <c r="E209" s="226">
        <v>4.0999999999999996</v>
      </c>
      <c r="F209" s="221">
        <v>30.21</v>
      </c>
      <c r="G209" s="68">
        <f t="shared" ref="G209:G272" si="195">E209*F209</f>
        <v>123.86099999999999</v>
      </c>
      <c r="H209" s="69"/>
      <c r="I209" s="70">
        <f t="shared" ref="I209:I272" si="196">H209*$F209</f>
        <v>0</v>
      </c>
      <c r="J209" s="69"/>
      <c r="K209" s="70">
        <f t="shared" ref="K209:K272" si="197">J209*$F209</f>
        <v>0</v>
      </c>
      <c r="L209" s="69"/>
      <c r="M209" s="70">
        <f t="shared" ref="M209:M272" si="198">L209*$F209</f>
        <v>0</v>
      </c>
      <c r="N209" s="69"/>
      <c r="O209" s="70">
        <f t="shared" ref="O209:O272" si="199">N209*$F209</f>
        <v>0</v>
      </c>
      <c r="P209" s="69"/>
      <c r="Q209" s="70">
        <f t="shared" ref="Q209:Q272" si="200">P209*$F209</f>
        <v>0</v>
      </c>
      <c r="R209" s="71">
        <f t="shared" ref="R209:R272" si="201">SUM(H209+J209+L209+N209+P209)+E209</f>
        <v>4.0999999999999996</v>
      </c>
      <c r="S209" s="70">
        <f t="shared" ref="S209:S272" si="202">R209*F209</f>
        <v>123.86099999999999</v>
      </c>
      <c r="T209" s="72">
        <f t="shared" ref="T209:T272" si="203">IF($G209=0,"",IF(-E209=SUM($H209+$J209+$L209+$N209+$P209),"suprimido",(SUMIF($AA$12:$AT$12,"contrato",$AA209:$AT209))/$E209))</f>
        <v>0</v>
      </c>
      <c r="U209" s="73">
        <f t="shared" ref="U209:U272" si="204">IF($I209=0,0,IF(-E209=SUM($H209+$J209+$L209+$N209+$P209),"suprimido",(SUMIF($AA$12:$AT$12,"1° aditivo",$AA209:$AT209))/$H209))</f>
        <v>0</v>
      </c>
      <c r="V209" s="73">
        <f t="shared" ref="V209:V272" si="205">IF($K209=0,0,IF(-E209=SUM($H209+$J209+$L209+$N209+$P209),"suprimido",(SUMIF($AA$12:$AT$12,"1° aditivo",$AA209:$AT209))/$J209))</f>
        <v>0</v>
      </c>
      <c r="W209" s="73">
        <f t="shared" ref="W209:W272" si="206">IF($M209=0,0,IF(-E209=SUM($H209+$J209+$L209+$N209+$P209),"suprimido",(SUMIF($AA$12:$AT$12,"1° aditivo",$AA209:$AT209))/$L209))</f>
        <v>0</v>
      </c>
      <c r="X209" s="73">
        <f t="shared" ref="X209:X272" si="207">IF($O209=0,0,IF(-E209=SUM($H209+$J209+$L209+$N209+$P209),"suprimido",(SUMIF($AA$12:$AT$12,"1° aditivo",$AA209:$AT209))/$N209))</f>
        <v>0</v>
      </c>
      <c r="Y209" s="73">
        <f t="shared" ref="Y209:Y272" si="208">IF($Q209=0,0,IF(-E209=SUM($H209+$J209+$L209+$N209+$P209),"suprimido",(SUMIF($AA$12:$AT$12,"1° aditivo",$AA209:$AT209))/$P209))</f>
        <v>0</v>
      </c>
      <c r="Z209" s="73">
        <f t="shared" ref="Z209:Z272" si="209">IF(F209=0,"",IF(-E209=SUM(H209+J209+L209+N209+P209),"suprimido",SUM(AA209:AT209)/(SUM(H209+J209+L209+N209+P209)+E209)))</f>
        <v>0</v>
      </c>
      <c r="AA209" s="74"/>
      <c r="AB209" s="177"/>
      <c r="AC209" s="177"/>
      <c r="AD209" s="177"/>
      <c r="AE209" s="177"/>
      <c r="AF209" s="177"/>
      <c r="AG209" s="177"/>
      <c r="AH209" s="177"/>
      <c r="AI209" s="177"/>
      <c r="AJ209" s="177"/>
      <c r="AK209" s="177"/>
      <c r="AL209" s="177"/>
      <c r="AM209" s="177"/>
      <c r="AN209" s="177"/>
      <c r="AO209" s="177"/>
      <c r="AP209" s="177"/>
      <c r="AQ209" s="177"/>
      <c r="AR209" s="177"/>
      <c r="AS209" s="177"/>
      <c r="AT209" s="177"/>
      <c r="AU209" s="71">
        <f t="shared" ref="AU209:AU272" si="210">IF(E209&lt;&gt;"",IF(-E209=SUM($H209+$J209+$L209+$N209+$P209),"suprimido",E209-(SUMIF($AA$12:$AT$12,"contrato",$AA209:$AT209))),"")</f>
        <v>4.0999999999999996</v>
      </c>
      <c r="AV209" s="76">
        <f t="shared" ref="AV209:AV272" si="211">IF(H209&lt;&gt;"",IF(-E209=SUM($H209+$J209+$L209+$N209+$P209),"suprimido",H209-(SUMIF($AA$12:$AT$12,"1° aditivo",$AA209:$AT209))),0)</f>
        <v>0</v>
      </c>
      <c r="AW209" s="76">
        <f t="shared" ref="AW209:AW272" si="212">IF(J209&lt;&gt;"",IF(-E209=SUM($H209+$J209+$L209+$N209+$P209),"suprimido",J209-(SUMIF($AA$12:$AT$12,"2° aditivo",$AA209:$AT209))),0)</f>
        <v>0</v>
      </c>
      <c r="AX209" s="76">
        <f t="shared" ref="AX209:AX272" si="213">IF(L209&lt;&gt;"",IF(-E209=SUM($H209+$J209+$L209+$N209+$P209),"suprimido",L209-(SUMIF($AA$12:$AT$12,"3° aditivo",$AA209:$AT209))),0)</f>
        <v>0</v>
      </c>
      <c r="AY209" s="76">
        <f t="shared" ref="AY209:AY272" si="214">IF(N209&lt;&gt;"",IF(-E209=SUM($H209+$J209+$L209+$N209+$P209),"suprimido",N209-(SUMIF($AA$12:$AT$12,"4° aditivo",$AA209:$AT209))),0)</f>
        <v>0</v>
      </c>
      <c r="AZ209" s="76">
        <f t="shared" ref="AZ209:AZ272" si="215">IF(P209&lt;&gt;"",IF(-E209=SUM($H209+$J209+$L209+$N209+$P209),"suprimido",P209-(SUMIF($AA$12:$AT$12,"5° aditivo",$AA209:$AT209))),0)</f>
        <v>0</v>
      </c>
      <c r="BA209" s="71">
        <f t="shared" ref="BA209:BA272" si="216">E209+H209+J209+L209+N209+P209-BB209</f>
        <v>4.0999999999999996</v>
      </c>
      <c r="BB209" s="71">
        <f t="shared" ref="BB209:BB272" si="217">SUM(AA209:AT209)</f>
        <v>0</v>
      </c>
      <c r="BC209" s="77">
        <f t="shared" ref="BC209:BC272" si="218">IF(AA209&lt;&gt;"",AA209*$F209,0)</f>
        <v>0</v>
      </c>
      <c r="BD209" s="77">
        <f t="shared" ref="BD209:BD272" si="219">IF(AB209&lt;&gt;"",AB209*$F209,0)</f>
        <v>0</v>
      </c>
      <c r="BE209" s="77">
        <f t="shared" ref="BE209:BE272" si="220">IF(AC209&lt;&gt;"",AC209*$F209,0)</f>
        <v>0</v>
      </c>
      <c r="BF209" s="77">
        <f t="shared" ref="BF209:BF272" si="221">IF(AD209&lt;&gt;"",AD209*$F209,0)</f>
        <v>0</v>
      </c>
      <c r="BG209" s="77">
        <f t="shared" ref="BG209:BG272" si="222">IF(AE209&lt;&gt;"",AE209*$F209,0)</f>
        <v>0</v>
      </c>
      <c r="BH209" s="77">
        <f t="shared" ref="BH209:BH272" si="223">IF(AF209&lt;&gt;"",AF209*$F209,0)</f>
        <v>0</v>
      </c>
      <c r="BI209" s="77">
        <f t="shared" ref="BI209:BI272" si="224">IF(AG209&lt;&gt;"",AG209*$F209,0)</f>
        <v>0</v>
      </c>
      <c r="BJ209" s="77">
        <f t="shared" ref="BJ209:BJ272" si="225">IF(AH209&lt;&gt;"",AH209*$F209,0)</f>
        <v>0</v>
      </c>
      <c r="BK209" s="77">
        <f t="shared" ref="BK209:BK272" si="226">IF(AI209&lt;&gt;"",AI209*$F209,0)</f>
        <v>0</v>
      </c>
      <c r="BL209" s="77">
        <f t="shared" ref="BL209:BL272" si="227">IF(AJ209&lt;&gt;"",AJ209*$F209,0)</f>
        <v>0</v>
      </c>
      <c r="BM209" s="77">
        <f t="shared" ref="BM209:BM272" si="228">IF(AK209&lt;&gt;"",AK209*$F209,0)</f>
        <v>0</v>
      </c>
      <c r="BN209" s="77">
        <f t="shared" ref="BN209:BN272" si="229">IF(AL209&lt;&gt;"",AL209*$F209,0)</f>
        <v>0</v>
      </c>
      <c r="BO209" s="77">
        <f t="shared" ref="BO209:BO272" si="230">IF(AM209&lt;&gt;"",AM209*$F209,0)</f>
        <v>0</v>
      </c>
      <c r="BP209" s="77">
        <f t="shared" ref="BP209:BP272" si="231">IF(AN209&lt;&gt;"",AN209*$F209,0)</f>
        <v>0</v>
      </c>
      <c r="BQ209" s="77">
        <f t="shared" ref="BQ209:BQ272" si="232">IF(AO209&lt;&gt;"",AO209*$F209,0)</f>
        <v>0</v>
      </c>
      <c r="BR209" s="77">
        <f t="shared" ref="BR209:BR272" si="233">IF(AP209&lt;&gt;"",AP209*$F209,0)</f>
        <v>0</v>
      </c>
      <c r="BS209" s="77">
        <f t="shared" ref="BS209:BS272" si="234">IF(AQ209&lt;&gt;"",AQ209*$F209,0)</f>
        <v>0</v>
      </c>
      <c r="BT209" s="77">
        <f t="shared" ref="BT209:BT272" si="235">IF(AR209&lt;&gt;"",AR209*$F209,0)</f>
        <v>0</v>
      </c>
      <c r="BU209" s="77">
        <f t="shared" ref="BU209:BU272" si="236">IF(AS209&lt;&gt;"",AS209*$F209,0)</f>
        <v>0</v>
      </c>
      <c r="BV209" s="77">
        <f t="shared" ref="BV209:BV272" si="237">IF(AT209&lt;&gt;"",AT209*$F209,0)</f>
        <v>0</v>
      </c>
      <c r="BW209" s="177"/>
      <c r="BX209" s="12" t="str">
        <f t="shared" ref="BX209:BX272" si="238">IF(R209="",SUM(BC209:BE209)/S209,"")</f>
        <v/>
      </c>
      <c r="BY209" s="95">
        <f t="shared" ref="BY209:BY272" si="239">I209</f>
        <v>0</v>
      </c>
      <c r="BZ209" s="177">
        <f t="shared" ref="BZ209:BZ272" si="240">K209</f>
        <v>0</v>
      </c>
      <c r="CA209" s="177">
        <f t="shared" ref="CA209:CA272" si="241">M209</f>
        <v>0</v>
      </c>
      <c r="CB209" s="177">
        <f t="shared" ref="CB209:CB272" si="242">O209</f>
        <v>0</v>
      </c>
      <c r="CC209" s="177">
        <f t="shared" ref="CC209:CC272" si="243">Q209</f>
        <v>0</v>
      </c>
      <c r="CD209" s="177">
        <f t="shared" ref="CD209:CD272" si="244">SUMIF(BY209:CC209,"&gt;0")</f>
        <v>0</v>
      </c>
      <c r="CE209" s="177">
        <f t="shared" ref="CE209:CE272" si="245">SUMIF(BY209:CC209,"&lt;0")</f>
        <v>0</v>
      </c>
      <c r="CF209" s="177">
        <f t="shared" ref="CF209:CF272" si="246">CD209+CE209</f>
        <v>0</v>
      </c>
      <c r="CG209" s="9"/>
    </row>
    <row r="210" spans="1:85" ht="29.25">
      <c r="A210" s="205" t="s">
        <v>638</v>
      </c>
      <c r="B210" s="186" t="s">
        <v>639</v>
      </c>
      <c r="C210" s="192" t="s">
        <v>640</v>
      </c>
      <c r="D210" s="225" t="s">
        <v>61</v>
      </c>
      <c r="E210" s="226">
        <f>15+2</f>
        <v>17</v>
      </c>
      <c r="F210" s="221">
        <v>6.79</v>
      </c>
      <c r="G210" s="68">
        <f t="shared" si="195"/>
        <v>115.43</v>
      </c>
      <c r="H210" s="69"/>
      <c r="I210" s="70">
        <f t="shared" si="196"/>
        <v>0</v>
      </c>
      <c r="J210" s="69"/>
      <c r="K210" s="70">
        <f t="shared" si="197"/>
        <v>0</v>
      </c>
      <c r="L210" s="69"/>
      <c r="M210" s="70">
        <f t="shared" si="198"/>
        <v>0</v>
      </c>
      <c r="N210" s="69"/>
      <c r="O210" s="70">
        <f t="shared" si="199"/>
        <v>0</v>
      </c>
      <c r="P210" s="69"/>
      <c r="Q210" s="70">
        <f t="shared" si="200"/>
        <v>0</v>
      </c>
      <c r="R210" s="71">
        <f t="shared" si="201"/>
        <v>17</v>
      </c>
      <c r="S210" s="70">
        <f t="shared" si="202"/>
        <v>115.43</v>
      </c>
      <c r="T210" s="72">
        <f t="shared" si="203"/>
        <v>0</v>
      </c>
      <c r="U210" s="73">
        <f t="shared" si="204"/>
        <v>0</v>
      </c>
      <c r="V210" s="73">
        <f t="shared" si="205"/>
        <v>0</v>
      </c>
      <c r="W210" s="73">
        <f t="shared" si="206"/>
        <v>0</v>
      </c>
      <c r="X210" s="73">
        <f t="shared" si="207"/>
        <v>0</v>
      </c>
      <c r="Y210" s="73">
        <f t="shared" si="208"/>
        <v>0</v>
      </c>
      <c r="Z210" s="73">
        <f t="shared" si="209"/>
        <v>0</v>
      </c>
      <c r="AA210" s="74"/>
      <c r="AB210" s="177"/>
      <c r="AC210" s="177"/>
      <c r="AD210" s="177"/>
      <c r="AE210" s="177"/>
      <c r="AF210" s="177"/>
      <c r="AG210" s="177"/>
      <c r="AH210" s="177"/>
      <c r="AI210" s="177"/>
      <c r="AJ210" s="177"/>
      <c r="AK210" s="177"/>
      <c r="AL210" s="177"/>
      <c r="AM210" s="177"/>
      <c r="AN210" s="177"/>
      <c r="AO210" s="177"/>
      <c r="AP210" s="177"/>
      <c r="AQ210" s="177"/>
      <c r="AR210" s="177"/>
      <c r="AS210" s="177"/>
      <c r="AT210" s="177"/>
      <c r="AU210" s="71">
        <f t="shared" si="210"/>
        <v>17</v>
      </c>
      <c r="AV210" s="76">
        <f t="shared" si="211"/>
        <v>0</v>
      </c>
      <c r="AW210" s="76">
        <f t="shared" si="212"/>
        <v>0</v>
      </c>
      <c r="AX210" s="76">
        <f t="shared" si="213"/>
        <v>0</v>
      </c>
      <c r="AY210" s="76">
        <f t="shared" si="214"/>
        <v>0</v>
      </c>
      <c r="AZ210" s="76">
        <f t="shared" si="215"/>
        <v>0</v>
      </c>
      <c r="BA210" s="71">
        <f t="shared" si="216"/>
        <v>17</v>
      </c>
      <c r="BB210" s="71">
        <f t="shared" si="217"/>
        <v>0</v>
      </c>
      <c r="BC210" s="77">
        <f t="shared" si="218"/>
        <v>0</v>
      </c>
      <c r="BD210" s="77">
        <f t="shared" si="219"/>
        <v>0</v>
      </c>
      <c r="BE210" s="77">
        <f t="shared" si="220"/>
        <v>0</v>
      </c>
      <c r="BF210" s="77">
        <f t="shared" si="221"/>
        <v>0</v>
      </c>
      <c r="BG210" s="77">
        <f t="shared" si="222"/>
        <v>0</v>
      </c>
      <c r="BH210" s="77">
        <f t="shared" si="223"/>
        <v>0</v>
      </c>
      <c r="BI210" s="77">
        <f t="shared" si="224"/>
        <v>0</v>
      </c>
      <c r="BJ210" s="77">
        <f t="shared" si="225"/>
        <v>0</v>
      </c>
      <c r="BK210" s="77">
        <f t="shared" si="226"/>
        <v>0</v>
      </c>
      <c r="BL210" s="77">
        <f t="shared" si="227"/>
        <v>0</v>
      </c>
      <c r="BM210" s="77">
        <f t="shared" si="228"/>
        <v>0</v>
      </c>
      <c r="BN210" s="77">
        <f t="shared" si="229"/>
        <v>0</v>
      </c>
      <c r="BO210" s="77">
        <f t="shared" si="230"/>
        <v>0</v>
      </c>
      <c r="BP210" s="77">
        <f t="shared" si="231"/>
        <v>0</v>
      </c>
      <c r="BQ210" s="77">
        <f t="shared" si="232"/>
        <v>0</v>
      </c>
      <c r="BR210" s="77">
        <f t="shared" si="233"/>
        <v>0</v>
      </c>
      <c r="BS210" s="77">
        <f t="shared" si="234"/>
        <v>0</v>
      </c>
      <c r="BT210" s="77">
        <f t="shared" si="235"/>
        <v>0</v>
      </c>
      <c r="BU210" s="77">
        <f t="shared" si="236"/>
        <v>0</v>
      </c>
      <c r="BV210" s="77">
        <f t="shared" si="237"/>
        <v>0</v>
      </c>
      <c r="BW210" s="177"/>
      <c r="BX210" s="12" t="str">
        <f t="shared" si="238"/>
        <v/>
      </c>
      <c r="BY210" s="95">
        <f t="shared" si="239"/>
        <v>0</v>
      </c>
      <c r="BZ210" s="177">
        <f t="shared" si="240"/>
        <v>0</v>
      </c>
      <c r="CA210" s="177">
        <f t="shared" si="241"/>
        <v>0</v>
      </c>
      <c r="CB210" s="177">
        <f t="shared" si="242"/>
        <v>0</v>
      </c>
      <c r="CC210" s="177">
        <f t="shared" si="243"/>
        <v>0</v>
      </c>
      <c r="CD210" s="177">
        <f t="shared" si="244"/>
        <v>0</v>
      </c>
      <c r="CE210" s="177">
        <f t="shared" si="245"/>
        <v>0</v>
      </c>
      <c r="CF210" s="177">
        <f t="shared" si="246"/>
        <v>0</v>
      </c>
      <c r="CG210" s="9"/>
    </row>
    <row r="211" spans="1:85">
      <c r="A211" s="205" t="s">
        <v>641</v>
      </c>
      <c r="B211" s="186" t="s">
        <v>642</v>
      </c>
      <c r="C211" s="192" t="s">
        <v>643</v>
      </c>
      <c r="D211" s="225" t="s">
        <v>61</v>
      </c>
      <c r="E211" s="226">
        <v>2</v>
      </c>
      <c r="F211" s="221">
        <v>3.95</v>
      </c>
      <c r="G211" s="68">
        <f t="shared" si="195"/>
        <v>7.9</v>
      </c>
      <c r="H211" s="69"/>
      <c r="I211" s="70">
        <f t="shared" si="196"/>
        <v>0</v>
      </c>
      <c r="J211" s="69"/>
      <c r="K211" s="70">
        <f t="shared" si="197"/>
        <v>0</v>
      </c>
      <c r="L211" s="69"/>
      <c r="M211" s="70">
        <f t="shared" si="198"/>
        <v>0</v>
      </c>
      <c r="N211" s="69"/>
      <c r="O211" s="70">
        <f t="shared" si="199"/>
        <v>0</v>
      </c>
      <c r="P211" s="69"/>
      <c r="Q211" s="70">
        <f t="shared" si="200"/>
        <v>0</v>
      </c>
      <c r="R211" s="71">
        <f t="shared" si="201"/>
        <v>2</v>
      </c>
      <c r="S211" s="70">
        <f t="shared" si="202"/>
        <v>7.9</v>
      </c>
      <c r="T211" s="72">
        <f t="shared" si="203"/>
        <v>0</v>
      </c>
      <c r="U211" s="73">
        <f t="shared" si="204"/>
        <v>0</v>
      </c>
      <c r="V211" s="73">
        <f t="shared" si="205"/>
        <v>0</v>
      </c>
      <c r="W211" s="73">
        <f t="shared" si="206"/>
        <v>0</v>
      </c>
      <c r="X211" s="73">
        <f t="shared" si="207"/>
        <v>0</v>
      </c>
      <c r="Y211" s="73">
        <f t="shared" si="208"/>
        <v>0</v>
      </c>
      <c r="Z211" s="73">
        <f t="shared" si="209"/>
        <v>0</v>
      </c>
      <c r="AA211" s="74"/>
      <c r="AB211" s="177"/>
      <c r="AC211" s="177"/>
      <c r="AD211" s="177"/>
      <c r="AE211" s="177"/>
      <c r="AF211" s="177"/>
      <c r="AG211" s="177"/>
      <c r="AH211" s="177"/>
      <c r="AI211" s="177"/>
      <c r="AJ211" s="177"/>
      <c r="AK211" s="177"/>
      <c r="AL211" s="177"/>
      <c r="AM211" s="177"/>
      <c r="AN211" s="177"/>
      <c r="AO211" s="177"/>
      <c r="AP211" s="177"/>
      <c r="AQ211" s="177"/>
      <c r="AR211" s="177"/>
      <c r="AS211" s="177"/>
      <c r="AT211" s="177"/>
      <c r="AU211" s="71">
        <f t="shared" si="210"/>
        <v>2</v>
      </c>
      <c r="AV211" s="76">
        <f t="shared" si="211"/>
        <v>0</v>
      </c>
      <c r="AW211" s="76">
        <f t="shared" si="212"/>
        <v>0</v>
      </c>
      <c r="AX211" s="76">
        <f t="shared" si="213"/>
        <v>0</v>
      </c>
      <c r="AY211" s="76">
        <f t="shared" si="214"/>
        <v>0</v>
      </c>
      <c r="AZ211" s="76">
        <f t="shared" si="215"/>
        <v>0</v>
      </c>
      <c r="BA211" s="71">
        <f t="shared" si="216"/>
        <v>2</v>
      </c>
      <c r="BB211" s="71">
        <f t="shared" si="217"/>
        <v>0</v>
      </c>
      <c r="BC211" s="77">
        <f t="shared" si="218"/>
        <v>0</v>
      </c>
      <c r="BD211" s="77">
        <f t="shared" si="219"/>
        <v>0</v>
      </c>
      <c r="BE211" s="77">
        <f t="shared" si="220"/>
        <v>0</v>
      </c>
      <c r="BF211" s="77">
        <f t="shared" si="221"/>
        <v>0</v>
      </c>
      <c r="BG211" s="77">
        <f t="shared" si="222"/>
        <v>0</v>
      </c>
      <c r="BH211" s="77">
        <f t="shared" si="223"/>
        <v>0</v>
      </c>
      <c r="BI211" s="77">
        <f t="shared" si="224"/>
        <v>0</v>
      </c>
      <c r="BJ211" s="77">
        <f t="shared" si="225"/>
        <v>0</v>
      </c>
      <c r="BK211" s="77">
        <f t="shared" si="226"/>
        <v>0</v>
      </c>
      <c r="BL211" s="77">
        <f t="shared" si="227"/>
        <v>0</v>
      </c>
      <c r="BM211" s="77">
        <f t="shared" si="228"/>
        <v>0</v>
      </c>
      <c r="BN211" s="77">
        <f t="shared" si="229"/>
        <v>0</v>
      </c>
      <c r="BO211" s="77">
        <f t="shared" si="230"/>
        <v>0</v>
      </c>
      <c r="BP211" s="77">
        <f t="shared" si="231"/>
        <v>0</v>
      </c>
      <c r="BQ211" s="77">
        <f t="shared" si="232"/>
        <v>0</v>
      </c>
      <c r="BR211" s="77">
        <f t="shared" si="233"/>
        <v>0</v>
      </c>
      <c r="BS211" s="77">
        <f t="shared" si="234"/>
        <v>0</v>
      </c>
      <c r="BT211" s="77">
        <f t="shared" si="235"/>
        <v>0</v>
      </c>
      <c r="BU211" s="77">
        <f t="shared" si="236"/>
        <v>0</v>
      </c>
      <c r="BV211" s="77">
        <f t="shared" si="237"/>
        <v>0</v>
      </c>
      <c r="BW211" s="177"/>
      <c r="BX211" s="12" t="str">
        <f t="shared" si="238"/>
        <v/>
      </c>
      <c r="BY211" s="95">
        <f t="shared" si="239"/>
        <v>0</v>
      </c>
      <c r="BZ211" s="177">
        <f t="shared" si="240"/>
        <v>0</v>
      </c>
      <c r="CA211" s="177">
        <f t="shared" si="241"/>
        <v>0</v>
      </c>
      <c r="CB211" s="177">
        <f t="shared" si="242"/>
        <v>0</v>
      </c>
      <c r="CC211" s="177">
        <f t="shared" si="243"/>
        <v>0</v>
      </c>
      <c r="CD211" s="177">
        <f t="shared" si="244"/>
        <v>0</v>
      </c>
      <c r="CE211" s="177">
        <f t="shared" si="245"/>
        <v>0</v>
      </c>
      <c r="CF211" s="177">
        <f t="shared" si="246"/>
        <v>0</v>
      </c>
      <c r="CG211" s="9"/>
    </row>
    <row r="212" spans="1:85">
      <c r="A212" s="205"/>
      <c r="B212" s="186" t="s">
        <v>644</v>
      </c>
      <c r="C212" s="222" t="s">
        <v>645</v>
      </c>
      <c r="D212" s="223"/>
      <c r="E212" s="226"/>
      <c r="F212" s="221"/>
      <c r="G212" s="68">
        <f t="shared" si="195"/>
        <v>0</v>
      </c>
      <c r="H212" s="69"/>
      <c r="I212" s="70">
        <f t="shared" si="196"/>
        <v>0</v>
      </c>
      <c r="J212" s="69"/>
      <c r="K212" s="70">
        <f t="shared" si="197"/>
        <v>0</v>
      </c>
      <c r="L212" s="69"/>
      <c r="M212" s="70">
        <f t="shared" si="198"/>
        <v>0</v>
      </c>
      <c r="N212" s="69"/>
      <c r="O212" s="70">
        <f t="shared" si="199"/>
        <v>0</v>
      </c>
      <c r="P212" s="69"/>
      <c r="Q212" s="70">
        <f t="shared" si="200"/>
        <v>0</v>
      </c>
      <c r="R212" s="71">
        <f t="shared" si="201"/>
        <v>0</v>
      </c>
      <c r="S212" s="70">
        <f t="shared" si="202"/>
        <v>0</v>
      </c>
      <c r="T212" s="72" t="str">
        <f t="shared" si="203"/>
        <v/>
      </c>
      <c r="U212" s="73">
        <f t="shared" si="204"/>
        <v>0</v>
      </c>
      <c r="V212" s="73">
        <f t="shared" si="205"/>
        <v>0</v>
      </c>
      <c r="W212" s="73">
        <f t="shared" si="206"/>
        <v>0</v>
      </c>
      <c r="X212" s="73">
        <f t="shared" si="207"/>
        <v>0</v>
      </c>
      <c r="Y212" s="73">
        <f t="shared" si="208"/>
        <v>0</v>
      </c>
      <c r="Z212" s="73" t="str">
        <f t="shared" si="209"/>
        <v/>
      </c>
      <c r="AA212" s="74"/>
      <c r="AB212" s="177"/>
      <c r="AC212" s="177"/>
      <c r="AD212" s="177"/>
      <c r="AE212" s="177"/>
      <c r="AF212" s="177"/>
      <c r="AG212" s="177"/>
      <c r="AH212" s="177"/>
      <c r="AI212" s="177"/>
      <c r="AJ212" s="177"/>
      <c r="AK212" s="177"/>
      <c r="AL212" s="177"/>
      <c r="AM212" s="177"/>
      <c r="AN212" s="177"/>
      <c r="AO212" s="177"/>
      <c r="AP212" s="177"/>
      <c r="AQ212" s="177"/>
      <c r="AR212" s="177"/>
      <c r="AS212" s="177"/>
      <c r="AT212" s="177"/>
      <c r="AU212" s="71" t="str">
        <f t="shared" si="210"/>
        <v/>
      </c>
      <c r="AV212" s="76">
        <f t="shared" si="211"/>
        <v>0</v>
      </c>
      <c r="AW212" s="76">
        <f t="shared" si="212"/>
        <v>0</v>
      </c>
      <c r="AX212" s="76">
        <f t="shared" si="213"/>
        <v>0</v>
      </c>
      <c r="AY212" s="76">
        <f t="shared" si="214"/>
        <v>0</v>
      </c>
      <c r="AZ212" s="76">
        <f t="shared" si="215"/>
        <v>0</v>
      </c>
      <c r="BA212" s="71">
        <f t="shared" si="216"/>
        <v>0</v>
      </c>
      <c r="BB212" s="71">
        <f t="shared" si="217"/>
        <v>0</v>
      </c>
      <c r="BC212" s="77">
        <f t="shared" si="218"/>
        <v>0</v>
      </c>
      <c r="BD212" s="77">
        <f t="shared" si="219"/>
        <v>0</v>
      </c>
      <c r="BE212" s="77">
        <f t="shared" si="220"/>
        <v>0</v>
      </c>
      <c r="BF212" s="77">
        <f t="shared" si="221"/>
        <v>0</v>
      </c>
      <c r="BG212" s="77">
        <f t="shared" si="222"/>
        <v>0</v>
      </c>
      <c r="BH212" s="77">
        <f t="shared" si="223"/>
        <v>0</v>
      </c>
      <c r="BI212" s="77">
        <f t="shared" si="224"/>
        <v>0</v>
      </c>
      <c r="BJ212" s="77">
        <f t="shared" si="225"/>
        <v>0</v>
      </c>
      <c r="BK212" s="77">
        <f t="shared" si="226"/>
        <v>0</v>
      </c>
      <c r="BL212" s="77">
        <f t="shared" si="227"/>
        <v>0</v>
      </c>
      <c r="BM212" s="77">
        <f t="shared" si="228"/>
        <v>0</v>
      </c>
      <c r="BN212" s="77">
        <f t="shared" si="229"/>
        <v>0</v>
      </c>
      <c r="BO212" s="77">
        <f t="shared" si="230"/>
        <v>0</v>
      </c>
      <c r="BP212" s="77">
        <f t="shared" si="231"/>
        <v>0</v>
      </c>
      <c r="BQ212" s="77">
        <f t="shared" si="232"/>
        <v>0</v>
      </c>
      <c r="BR212" s="77">
        <f t="shared" si="233"/>
        <v>0</v>
      </c>
      <c r="BS212" s="77">
        <f t="shared" si="234"/>
        <v>0</v>
      </c>
      <c r="BT212" s="77">
        <f t="shared" si="235"/>
        <v>0</v>
      </c>
      <c r="BU212" s="77">
        <f t="shared" si="236"/>
        <v>0</v>
      </c>
      <c r="BV212" s="77">
        <f t="shared" si="237"/>
        <v>0</v>
      </c>
      <c r="BW212" s="177"/>
      <c r="BX212" s="12" t="str">
        <f t="shared" si="238"/>
        <v/>
      </c>
      <c r="BY212" s="95">
        <f t="shared" si="239"/>
        <v>0</v>
      </c>
      <c r="BZ212" s="177">
        <f t="shared" si="240"/>
        <v>0</v>
      </c>
      <c r="CA212" s="177">
        <f t="shared" si="241"/>
        <v>0</v>
      </c>
      <c r="CB212" s="177">
        <f t="shared" si="242"/>
        <v>0</v>
      </c>
      <c r="CC212" s="177">
        <f t="shared" si="243"/>
        <v>0</v>
      </c>
      <c r="CD212" s="177">
        <f t="shared" si="244"/>
        <v>0</v>
      </c>
      <c r="CE212" s="177">
        <f t="shared" si="245"/>
        <v>0</v>
      </c>
      <c r="CF212" s="177">
        <f t="shared" si="246"/>
        <v>0</v>
      </c>
      <c r="CG212" s="9"/>
    </row>
    <row r="213" spans="1:85">
      <c r="A213" s="205" t="s">
        <v>646</v>
      </c>
      <c r="B213" s="186" t="s">
        <v>647</v>
      </c>
      <c r="C213" s="192" t="s">
        <v>648</v>
      </c>
      <c r="D213" s="225" t="s">
        <v>73</v>
      </c>
      <c r="E213" s="226">
        <v>150.4</v>
      </c>
      <c r="F213" s="221">
        <v>8.8699999999999992</v>
      </c>
      <c r="G213" s="68">
        <f t="shared" si="195"/>
        <v>1334.048</v>
      </c>
      <c r="H213" s="69"/>
      <c r="I213" s="70">
        <f t="shared" si="196"/>
        <v>0</v>
      </c>
      <c r="J213" s="69"/>
      <c r="K213" s="70">
        <f t="shared" si="197"/>
        <v>0</v>
      </c>
      <c r="L213" s="69"/>
      <c r="M213" s="70">
        <f t="shared" si="198"/>
        <v>0</v>
      </c>
      <c r="N213" s="69"/>
      <c r="O213" s="70">
        <f t="shared" si="199"/>
        <v>0</v>
      </c>
      <c r="P213" s="69"/>
      <c r="Q213" s="70">
        <f t="shared" si="200"/>
        <v>0</v>
      </c>
      <c r="R213" s="71">
        <f t="shared" si="201"/>
        <v>150.4</v>
      </c>
      <c r="S213" s="70">
        <f t="shared" si="202"/>
        <v>1334.048</v>
      </c>
      <c r="T213" s="72">
        <f t="shared" si="203"/>
        <v>0</v>
      </c>
      <c r="U213" s="73">
        <f t="shared" si="204"/>
        <v>0</v>
      </c>
      <c r="V213" s="73">
        <f t="shared" si="205"/>
        <v>0</v>
      </c>
      <c r="W213" s="73">
        <f t="shared" si="206"/>
        <v>0</v>
      </c>
      <c r="X213" s="73">
        <f t="shared" si="207"/>
        <v>0</v>
      </c>
      <c r="Y213" s="73">
        <f t="shared" si="208"/>
        <v>0</v>
      </c>
      <c r="Z213" s="73">
        <f t="shared" si="209"/>
        <v>0</v>
      </c>
      <c r="AA213" s="74"/>
      <c r="AB213" s="177"/>
      <c r="AC213" s="177"/>
      <c r="AD213" s="177"/>
      <c r="AE213" s="177"/>
      <c r="AF213" s="177"/>
      <c r="AG213" s="177"/>
      <c r="AH213" s="177"/>
      <c r="AI213" s="177"/>
      <c r="AJ213" s="177"/>
      <c r="AK213" s="177"/>
      <c r="AL213" s="177"/>
      <c r="AM213" s="177"/>
      <c r="AN213" s="177"/>
      <c r="AO213" s="177"/>
      <c r="AP213" s="177"/>
      <c r="AQ213" s="177"/>
      <c r="AR213" s="177"/>
      <c r="AS213" s="177"/>
      <c r="AT213" s="177"/>
      <c r="AU213" s="71">
        <f t="shared" si="210"/>
        <v>150.4</v>
      </c>
      <c r="AV213" s="76">
        <f t="shared" si="211"/>
        <v>0</v>
      </c>
      <c r="AW213" s="76">
        <f t="shared" si="212"/>
        <v>0</v>
      </c>
      <c r="AX213" s="76">
        <f t="shared" si="213"/>
        <v>0</v>
      </c>
      <c r="AY213" s="76">
        <f t="shared" si="214"/>
        <v>0</v>
      </c>
      <c r="AZ213" s="76">
        <f t="shared" si="215"/>
        <v>0</v>
      </c>
      <c r="BA213" s="71">
        <f t="shared" si="216"/>
        <v>150.4</v>
      </c>
      <c r="BB213" s="71">
        <f t="shared" si="217"/>
        <v>0</v>
      </c>
      <c r="BC213" s="77">
        <f t="shared" si="218"/>
        <v>0</v>
      </c>
      <c r="BD213" s="77">
        <f t="shared" si="219"/>
        <v>0</v>
      </c>
      <c r="BE213" s="77">
        <f t="shared" si="220"/>
        <v>0</v>
      </c>
      <c r="BF213" s="77">
        <f t="shared" si="221"/>
        <v>0</v>
      </c>
      <c r="BG213" s="77">
        <f t="shared" si="222"/>
        <v>0</v>
      </c>
      <c r="BH213" s="77">
        <f t="shared" si="223"/>
        <v>0</v>
      </c>
      <c r="BI213" s="77">
        <f t="shared" si="224"/>
        <v>0</v>
      </c>
      <c r="BJ213" s="77">
        <f t="shared" si="225"/>
        <v>0</v>
      </c>
      <c r="BK213" s="77">
        <f t="shared" si="226"/>
        <v>0</v>
      </c>
      <c r="BL213" s="77">
        <f t="shared" si="227"/>
        <v>0</v>
      </c>
      <c r="BM213" s="77">
        <f t="shared" si="228"/>
        <v>0</v>
      </c>
      <c r="BN213" s="77">
        <f t="shared" si="229"/>
        <v>0</v>
      </c>
      <c r="BO213" s="77">
        <f t="shared" si="230"/>
        <v>0</v>
      </c>
      <c r="BP213" s="77">
        <f t="shared" si="231"/>
        <v>0</v>
      </c>
      <c r="BQ213" s="77">
        <f t="shared" si="232"/>
        <v>0</v>
      </c>
      <c r="BR213" s="77">
        <f t="shared" si="233"/>
        <v>0</v>
      </c>
      <c r="BS213" s="77">
        <f t="shared" si="234"/>
        <v>0</v>
      </c>
      <c r="BT213" s="77">
        <f t="shared" si="235"/>
        <v>0</v>
      </c>
      <c r="BU213" s="77">
        <f t="shared" si="236"/>
        <v>0</v>
      </c>
      <c r="BV213" s="77">
        <f t="shared" si="237"/>
        <v>0</v>
      </c>
      <c r="BW213" s="177"/>
      <c r="BX213" s="12" t="str">
        <f t="shared" si="238"/>
        <v/>
      </c>
      <c r="BY213" s="95">
        <f t="shared" si="239"/>
        <v>0</v>
      </c>
      <c r="BZ213" s="177">
        <f t="shared" si="240"/>
        <v>0</v>
      </c>
      <c r="CA213" s="177">
        <f t="shared" si="241"/>
        <v>0</v>
      </c>
      <c r="CB213" s="177">
        <f t="shared" si="242"/>
        <v>0</v>
      </c>
      <c r="CC213" s="177">
        <f t="shared" si="243"/>
        <v>0</v>
      </c>
      <c r="CD213" s="177">
        <f t="shared" si="244"/>
        <v>0</v>
      </c>
      <c r="CE213" s="177">
        <f t="shared" si="245"/>
        <v>0</v>
      </c>
      <c r="CF213" s="177">
        <f t="shared" si="246"/>
        <v>0</v>
      </c>
      <c r="CG213" s="9"/>
    </row>
    <row r="214" spans="1:85">
      <c r="A214" s="205">
        <v>73613</v>
      </c>
      <c r="B214" s="186" t="s">
        <v>649</v>
      </c>
      <c r="C214" s="192" t="s">
        <v>650</v>
      </c>
      <c r="D214" s="225" t="s">
        <v>73</v>
      </c>
      <c r="E214" s="226">
        <v>645</v>
      </c>
      <c r="F214" s="221">
        <v>6.74</v>
      </c>
      <c r="G214" s="68">
        <f t="shared" si="195"/>
        <v>4347.3</v>
      </c>
      <c r="H214" s="69"/>
      <c r="I214" s="70">
        <f t="shared" si="196"/>
        <v>0</v>
      </c>
      <c r="J214" s="69"/>
      <c r="K214" s="70">
        <f t="shared" si="197"/>
        <v>0</v>
      </c>
      <c r="L214" s="69"/>
      <c r="M214" s="70">
        <f t="shared" si="198"/>
        <v>0</v>
      </c>
      <c r="N214" s="69"/>
      <c r="O214" s="70">
        <f t="shared" si="199"/>
        <v>0</v>
      </c>
      <c r="P214" s="69"/>
      <c r="Q214" s="70">
        <f t="shared" si="200"/>
        <v>0</v>
      </c>
      <c r="R214" s="71">
        <f t="shared" si="201"/>
        <v>645</v>
      </c>
      <c r="S214" s="70">
        <f t="shared" si="202"/>
        <v>4347.3</v>
      </c>
      <c r="T214" s="72">
        <f t="shared" si="203"/>
        <v>0</v>
      </c>
      <c r="U214" s="73">
        <f t="shared" si="204"/>
        <v>0</v>
      </c>
      <c r="V214" s="73">
        <f t="shared" si="205"/>
        <v>0</v>
      </c>
      <c r="W214" s="73">
        <f t="shared" si="206"/>
        <v>0</v>
      </c>
      <c r="X214" s="73">
        <f t="shared" si="207"/>
        <v>0</v>
      </c>
      <c r="Y214" s="73">
        <f t="shared" si="208"/>
        <v>0</v>
      </c>
      <c r="Z214" s="73">
        <f t="shared" si="209"/>
        <v>0</v>
      </c>
      <c r="AA214" s="74"/>
      <c r="AB214" s="177"/>
      <c r="AC214" s="177"/>
      <c r="AD214" s="177"/>
      <c r="AE214" s="177"/>
      <c r="AF214" s="177"/>
      <c r="AG214" s="177"/>
      <c r="AH214" s="177"/>
      <c r="AI214" s="177"/>
      <c r="AJ214" s="177"/>
      <c r="AK214" s="177"/>
      <c r="AL214" s="177"/>
      <c r="AM214" s="177"/>
      <c r="AN214" s="177"/>
      <c r="AO214" s="177"/>
      <c r="AP214" s="177"/>
      <c r="AQ214" s="177"/>
      <c r="AR214" s="177"/>
      <c r="AS214" s="177"/>
      <c r="AT214" s="177"/>
      <c r="AU214" s="71">
        <f t="shared" si="210"/>
        <v>645</v>
      </c>
      <c r="AV214" s="76">
        <f t="shared" si="211"/>
        <v>0</v>
      </c>
      <c r="AW214" s="76">
        <f t="shared" si="212"/>
        <v>0</v>
      </c>
      <c r="AX214" s="76">
        <f t="shared" si="213"/>
        <v>0</v>
      </c>
      <c r="AY214" s="76">
        <f t="shared" si="214"/>
        <v>0</v>
      </c>
      <c r="AZ214" s="76">
        <f t="shared" si="215"/>
        <v>0</v>
      </c>
      <c r="BA214" s="71">
        <f t="shared" si="216"/>
        <v>645</v>
      </c>
      <c r="BB214" s="71">
        <f t="shared" si="217"/>
        <v>0</v>
      </c>
      <c r="BC214" s="77">
        <f t="shared" si="218"/>
        <v>0</v>
      </c>
      <c r="BD214" s="77">
        <f t="shared" si="219"/>
        <v>0</v>
      </c>
      <c r="BE214" s="77">
        <f t="shared" si="220"/>
        <v>0</v>
      </c>
      <c r="BF214" s="77">
        <f t="shared" si="221"/>
        <v>0</v>
      </c>
      <c r="BG214" s="77">
        <f t="shared" si="222"/>
        <v>0</v>
      </c>
      <c r="BH214" s="77">
        <f t="shared" si="223"/>
        <v>0</v>
      </c>
      <c r="BI214" s="77">
        <f t="shared" si="224"/>
        <v>0</v>
      </c>
      <c r="BJ214" s="77">
        <f t="shared" si="225"/>
        <v>0</v>
      </c>
      <c r="BK214" s="77">
        <f t="shared" si="226"/>
        <v>0</v>
      </c>
      <c r="BL214" s="77">
        <f t="shared" si="227"/>
        <v>0</v>
      </c>
      <c r="BM214" s="77">
        <f t="shared" si="228"/>
        <v>0</v>
      </c>
      <c r="BN214" s="77">
        <f t="shared" si="229"/>
        <v>0</v>
      </c>
      <c r="BO214" s="77">
        <f t="shared" si="230"/>
        <v>0</v>
      </c>
      <c r="BP214" s="77">
        <f t="shared" si="231"/>
        <v>0</v>
      </c>
      <c r="BQ214" s="77">
        <f t="shared" si="232"/>
        <v>0</v>
      </c>
      <c r="BR214" s="77">
        <f t="shared" si="233"/>
        <v>0</v>
      </c>
      <c r="BS214" s="77">
        <f t="shared" si="234"/>
        <v>0</v>
      </c>
      <c r="BT214" s="77">
        <f t="shared" si="235"/>
        <v>0</v>
      </c>
      <c r="BU214" s="77">
        <f t="shared" si="236"/>
        <v>0</v>
      </c>
      <c r="BV214" s="77">
        <f t="shared" si="237"/>
        <v>0</v>
      </c>
      <c r="BW214" s="177"/>
      <c r="BX214" s="12" t="str">
        <f t="shared" si="238"/>
        <v/>
      </c>
      <c r="BY214" s="95">
        <f t="shared" si="239"/>
        <v>0</v>
      </c>
      <c r="BZ214" s="177">
        <f t="shared" si="240"/>
        <v>0</v>
      </c>
      <c r="CA214" s="177">
        <f t="shared" si="241"/>
        <v>0</v>
      </c>
      <c r="CB214" s="177">
        <f t="shared" si="242"/>
        <v>0</v>
      </c>
      <c r="CC214" s="177">
        <f t="shared" si="243"/>
        <v>0</v>
      </c>
      <c r="CD214" s="177">
        <f t="shared" si="244"/>
        <v>0</v>
      </c>
      <c r="CE214" s="177">
        <f t="shared" si="245"/>
        <v>0</v>
      </c>
      <c r="CF214" s="177">
        <f t="shared" si="246"/>
        <v>0</v>
      </c>
      <c r="CG214" s="9"/>
    </row>
    <row r="215" spans="1:85">
      <c r="A215" s="205">
        <v>55865</v>
      </c>
      <c r="B215" s="186" t="s">
        <v>651</v>
      </c>
      <c r="C215" s="192" t="s">
        <v>652</v>
      </c>
      <c r="D215" s="225" t="s">
        <v>73</v>
      </c>
      <c r="E215" s="226">
        <v>73.7</v>
      </c>
      <c r="F215" s="221">
        <v>12.95</v>
      </c>
      <c r="G215" s="68">
        <f t="shared" si="195"/>
        <v>954.41499999999996</v>
      </c>
      <c r="H215" s="69"/>
      <c r="I215" s="70">
        <f t="shared" si="196"/>
        <v>0</v>
      </c>
      <c r="J215" s="69"/>
      <c r="K215" s="70">
        <f t="shared" si="197"/>
        <v>0</v>
      </c>
      <c r="L215" s="69"/>
      <c r="M215" s="70">
        <f t="shared" si="198"/>
        <v>0</v>
      </c>
      <c r="N215" s="69"/>
      <c r="O215" s="70">
        <f t="shared" si="199"/>
        <v>0</v>
      </c>
      <c r="P215" s="69"/>
      <c r="Q215" s="70">
        <f t="shared" si="200"/>
        <v>0</v>
      </c>
      <c r="R215" s="71">
        <f t="shared" si="201"/>
        <v>73.7</v>
      </c>
      <c r="S215" s="70">
        <f t="shared" si="202"/>
        <v>954.41499999999996</v>
      </c>
      <c r="T215" s="72">
        <f t="shared" si="203"/>
        <v>0</v>
      </c>
      <c r="U215" s="73">
        <f t="shared" si="204"/>
        <v>0</v>
      </c>
      <c r="V215" s="73">
        <f t="shared" si="205"/>
        <v>0</v>
      </c>
      <c r="W215" s="73">
        <f t="shared" si="206"/>
        <v>0</v>
      </c>
      <c r="X215" s="73">
        <f t="shared" si="207"/>
        <v>0</v>
      </c>
      <c r="Y215" s="73">
        <f t="shared" si="208"/>
        <v>0</v>
      </c>
      <c r="Z215" s="73">
        <f t="shared" si="209"/>
        <v>0</v>
      </c>
      <c r="AA215" s="74"/>
      <c r="AB215" s="177"/>
      <c r="AC215" s="177"/>
      <c r="AD215" s="177"/>
      <c r="AE215" s="177"/>
      <c r="AF215" s="177"/>
      <c r="AG215" s="177"/>
      <c r="AH215" s="177"/>
      <c r="AI215" s="177"/>
      <c r="AJ215" s="177"/>
      <c r="AK215" s="177"/>
      <c r="AL215" s="177"/>
      <c r="AM215" s="177"/>
      <c r="AN215" s="177"/>
      <c r="AO215" s="177"/>
      <c r="AP215" s="177"/>
      <c r="AQ215" s="177"/>
      <c r="AR215" s="177"/>
      <c r="AS215" s="177"/>
      <c r="AT215" s="177"/>
      <c r="AU215" s="71">
        <f t="shared" si="210"/>
        <v>73.7</v>
      </c>
      <c r="AV215" s="76">
        <f t="shared" si="211"/>
        <v>0</v>
      </c>
      <c r="AW215" s="76">
        <f t="shared" si="212"/>
        <v>0</v>
      </c>
      <c r="AX215" s="76">
        <f t="shared" si="213"/>
        <v>0</v>
      </c>
      <c r="AY215" s="76">
        <f t="shared" si="214"/>
        <v>0</v>
      </c>
      <c r="AZ215" s="76">
        <f t="shared" si="215"/>
        <v>0</v>
      </c>
      <c r="BA215" s="71">
        <f t="shared" si="216"/>
        <v>73.7</v>
      </c>
      <c r="BB215" s="71">
        <f t="shared" si="217"/>
        <v>0</v>
      </c>
      <c r="BC215" s="77">
        <f t="shared" si="218"/>
        <v>0</v>
      </c>
      <c r="BD215" s="77">
        <f t="shared" si="219"/>
        <v>0</v>
      </c>
      <c r="BE215" s="77">
        <f t="shared" si="220"/>
        <v>0</v>
      </c>
      <c r="BF215" s="77">
        <f t="shared" si="221"/>
        <v>0</v>
      </c>
      <c r="BG215" s="77">
        <f t="shared" si="222"/>
        <v>0</v>
      </c>
      <c r="BH215" s="77">
        <f t="shared" si="223"/>
        <v>0</v>
      </c>
      <c r="BI215" s="77">
        <f t="shared" si="224"/>
        <v>0</v>
      </c>
      <c r="BJ215" s="77">
        <f t="shared" si="225"/>
        <v>0</v>
      </c>
      <c r="BK215" s="77">
        <f t="shared" si="226"/>
        <v>0</v>
      </c>
      <c r="BL215" s="77">
        <f t="shared" si="227"/>
        <v>0</v>
      </c>
      <c r="BM215" s="77">
        <f t="shared" si="228"/>
        <v>0</v>
      </c>
      <c r="BN215" s="77">
        <f t="shared" si="229"/>
        <v>0</v>
      </c>
      <c r="BO215" s="77">
        <f t="shared" si="230"/>
        <v>0</v>
      </c>
      <c r="BP215" s="77">
        <f t="shared" si="231"/>
        <v>0</v>
      </c>
      <c r="BQ215" s="77">
        <f t="shared" si="232"/>
        <v>0</v>
      </c>
      <c r="BR215" s="77">
        <f t="shared" si="233"/>
        <v>0</v>
      </c>
      <c r="BS215" s="77">
        <f t="shared" si="234"/>
        <v>0</v>
      </c>
      <c r="BT215" s="77">
        <f t="shared" si="235"/>
        <v>0</v>
      </c>
      <c r="BU215" s="77">
        <f t="shared" si="236"/>
        <v>0</v>
      </c>
      <c r="BV215" s="77">
        <f t="shared" si="237"/>
        <v>0</v>
      </c>
      <c r="BW215" s="177"/>
      <c r="BX215" s="12" t="str">
        <f t="shared" si="238"/>
        <v/>
      </c>
      <c r="BY215" s="95">
        <f t="shared" si="239"/>
        <v>0</v>
      </c>
      <c r="BZ215" s="177">
        <f t="shared" si="240"/>
        <v>0</v>
      </c>
      <c r="CA215" s="177">
        <f t="shared" si="241"/>
        <v>0</v>
      </c>
      <c r="CB215" s="177">
        <f t="shared" si="242"/>
        <v>0</v>
      </c>
      <c r="CC215" s="177">
        <f t="shared" si="243"/>
        <v>0</v>
      </c>
      <c r="CD215" s="177">
        <f t="shared" si="244"/>
        <v>0</v>
      </c>
      <c r="CE215" s="177">
        <f t="shared" si="245"/>
        <v>0</v>
      </c>
      <c r="CF215" s="177">
        <f t="shared" si="246"/>
        <v>0</v>
      </c>
      <c r="CG215" s="9"/>
    </row>
    <row r="216" spans="1:85">
      <c r="A216" s="205">
        <v>55866</v>
      </c>
      <c r="B216" s="186" t="s">
        <v>653</v>
      </c>
      <c r="C216" s="192" t="s">
        <v>654</v>
      </c>
      <c r="D216" s="225" t="s">
        <v>73</v>
      </c>
      <c r="E216" s="226">
        <v>50</v>
      </c>
      <c r="F216" s="221">
        <v>14.69</v>
      </c>
      <c r="G216" s="68">
        <f t="shared" si="195"/>
        <v>734.5</v>
      </c>
      <c r="H216" s="69"/>
      <c r="I216" s="70">
        <f t="shared" si="196"/>
        <v>0</v>
      </c>
      <c r="J216" s="69"/>
      <c r="K216" s="70">
        <f t="shared" si="197"/>
        <v>0</v>
      </c>
      <c r="L216" s="69"/>
      <c r="M216" s="70">
        <f t="shared" si="198"/>
        <v>0</v>
      </c>
      <c r="N216" s="69"/>
      <c r="O216" s="70">
        <f t="shared" si="199"/>
        <v>0</v>
      </c>
      <c r="P216" s="69"/>
      <c r="Q216" s="70">
        <f t="shared" si="200"/>
        <v>0</v>
      </c>
      <c r="R216" s="71">
        <f t="shared" si="201"/>
        <v>50</v>
      </c>
      <c r="S216" s="70">
        <f t="shared" si="202"/>
        <v>734.5</v>
      </c>
      <c r="T216" s="72">
        <f t="shared" si="203"/>
        <v>0</v>
      </c>
      <c r="U216" s="73">
        <f t="shared" si="204"/>
        <v>0</v>
      </c>
      <c r="V216" s="73">
        <f t="shared" si="205"/>
        <v>0</v>
      </c>
      <c r="W216" s="73">
        <f t="shared" si="206"/>
        <v>0</v>
      </c>
      <c r="X216" s="73">
        <f t="shared" si="207"/>
        <v>0</v>
      </c>
      <c r="Y216" s="73">
        <f t="shared" si="208"/>
        <v>0</v>
      </c>
      <c r="Z216" s="73">
        <f t="shared" si="209"/>
        <v>0</v>
      </c>
      <c r="AA216" s="74"/>
      <c r="AB216" s="177"/>
      <c r="AC216" s="177"/>
      <c r="AD216" s="177"/>
      <c r="AE216" s="177"/>
      <c r="AF216" s="177"/>
      <c r="AG216" s="177"/>
      <c r="AH216" s="177"/>
      <c r="AI216" s="177"/>
      <c r="AJ216" s="177"/>
      <c r="AK216" s="177"/>
      <c r="AL216" s="177"/>
      <c r="AM216" s="177"/>
      <c r="AN216" s="177"/>
      <c r="AO216" s="177"/>
      <c r="AP216" s="177"/>
      <c r="AQ216" s="177"/>
      <c r="AR216" s="177"/>
      <c r="AS216" s="177"/>
      <c r="AT216" s="177"/>
      <c r="AU216" s="71">
        <f t="shared" si="210"/>
        <v>50</v>
      </c>
      <c r="AV216" s="76">
        <f t="shared" si="211"/>
        <v>0</v>
      </c>
      <c r="AW216" s="76">
        <f t="shared" si="212"/>
        <v>0</v>
      </c>
      <c r="AX216" s="76">
        <f t="shared" si="213"/>
        <v>0</v>
      </c>
      <c r="AY216" s="76">
        <f t="shared" si="214"/>
        <v>0</v>
      </c>
      <c r="AZ216" s="76">
        <f t="shared" si="215"/>
        <v>0</v>
      </c>
      <c r="BA216" s="71">
        <f t="shared" si="216"/>
        <v>50</v>
      </c>
      <c r="BB216" s="71">
        <f t="shared" si="217"/>
        <v>0</v>
      </c>
      <c r="BC216" s="77">
        <f t="shared" si="218"/>
        <v>0</v>
      </c>
      <c r="BD216" s="77">
        <f t="shared" si="219"/>
        <v>0</v>
      </c>
      <c r="BE216" s="77">
        <f t="shared" si="220"/>
        <v>0</v>
      </c>
      <c r="BF216" s="77">
        <f t="shared" si="221"/>
        <v>0</v>
      </c>
      <c r="BG216" s="77">
        <f t="shared" si="222"/>
        <v>0</v>
      </c>
      <c r="BH216" s="77">
        <f t="shared" si="223"/>
        <v>0</v>
      </c>
      <c r="BI216" s="77">
        <f t="shared" si="224"/>
        <v>0</v>
      </c>
      <c r="BJ216" s="77">
        <f t="shared" si="225"/>
        <v>0</v>
      </c>
      <c r="BK216" s="77">
        <f t="shared" si="226"/>
        <v>0</v>
      </c>
      <c r="BL216" s="77">
        <f t="shared" si="227"/>
        <v>0</v>
      </c>
      <c r="BM216" s="77">
        <f t="shared" si="228"/>
        <v>0</v>
      </c>
      <c r="BN216" s="77">
        <f t="shared" si="229"/>
        <v>0</v>
      </c>
      <c r="BO216" s="77">
        <f t="shared" si="230"/>
        <v>0</v>
      </c>
      <c r="BP216" s="77">
        <f t="shared" si="231"/>
        <v>0</v>
      </c>
      <c r="BQ216" s="77">
        <f t="shared" si="232"/>
        <v>0</v>
      </c>
      <c r="BR216" s="77">
        <f t="shared" si="233"/>
        <v>0</v>
      </c>
      <c r="BS216" s="77">
        <f t="shared" si="234"/>
        <v>0</v>
      </c>
      <c r="BT216" s="77">
        <f t="shared" si="235"/>
        <v>0</v>
      </c>
      <c r="BU216" s="77">
        <f t="shared" si="236"/>
        <v>0</v>
      </c>
      <c r="BV216" s="77">
        <f t="shared" si="237"/>
        <v>0</v>
      </c>
      <c r="BW216" s="177"/>
      <c r="BX216" s="12" t="str">
        <f t="shared" si="238"/>
        <v/>
      </c>
      <c r="BY216" s="95">
        <f t="shared" si="239"/>
        <v>0</v>
      </c>
      <c r="BZ216" s="177">
        <f t="shared" si="240"/>
        <v>0</v>
      </c>
      <c r="CA216" s="177">
        <f t="shared" si="241"/>
        <v>0</v>
      </c>
      <c r="CB216" s="177">
        <f t="shared" si="242"/>
        <v>0</v>
      </c>
      <c r="CC216" s="177">
        <f t="shared" si="243"/>
        <v>0</v>
      </c>
      <c r="CD216" s="177">
        <f t="shared" si="244"/>
        <v>0</v>
      </c>
      <c r="CE216" s="177">
        <f t="shared" si="245"/>
        <v>0</v>
      </c>
      <c r="CF216" s="177">
        <f t="shared" si="246"/>
        <v>0</v>
      </c>
      <c r="CG216" s="9"/>
    </row>
    <row r="217" spans="1:85">
      <c r="A217" s="205">
        <v>83407</v>
      </c>
      <c r="B217" s="186" t="s">
        <v>655</v>
      </c>
      <c r="C217" s="192" t="s">
        <v>656</v>
      </c>
      <c r="D217" s="225" t="s">
        <v>73</v>
      </c>
      <c r="E217" s="226">
        <v>1</v>
      </c>
      <c r="F217" s="221">
        <v>11.72</v>
      </c>
      <c r="G217" s="68">
        <f t="shared" si="195"/>
        <v>11.72</v>
      </c>
      <c r="H217" s="69"/>
      <c r="I217" s="70">
        <f t="shared" si="196"/>
        <v>0</v>
      </c>
      <c r="J217" s="69"/>
      <c r="K217" s="70">
        <f t="shared" si="197"/>
        <v>0</v>
      </c>
      <c r="L217" s="69"/>
      <c r="M217" s="70">
        <f t="shared" si="198"/>
        <v>0</v>
      </c>
      <c r="N217" s="69"/>
      <c r="O217" s="70">
        <f t="shared" si="199"/>
        <v>0</v>
      </c>
      <c r="P217" s="69"/>
      <c r="Q217" s="70">
        <f t="shared" si="200"/>
        <v>0</v>
      </c>
      <c r="R217" s="71">
        <f t="shared" si="201"/>
        <v>1</v>
      </c>
      <c r="S217" s="70">
        <f t="shared" si="202"/>
        <v>11.72</v>
      </c>
      <c r="T217" s="72">
        <f t="shared" si="203"/>
        <v>0</v>
      </c>
      <c r="U217" s="73">
        <f t="shared" si="204"/>
        <v>0</v>
      </c>
      <c r="V217" s="73">
        <f t="shared" si="205"/>
        <v>0</v>
      </c>
      <c r="W217" s="73">
        <f t="shared" si="206"/>
        <v>0</v>
      </c>
      <c r="X217" s="73">
        <f t="shared" si="207"/>
        <v>0</v>
      </c>
      <c r="Y217" s="73">
        <f t="shared" si="208"/>
        <v>0</v>
      </c>
      <c r="Z217" s="73">
        <f t="shared" si="209"/>
        <v>0</v>
      </c>
      <c r="AA217" s="74"/>
      <c r="AB217" s="177"/>
      <c r="AC217" s="177"/>
      <c r="AD217" s="177"/>
      <c r="AE217" s="177"/>
      <c r="AF217" s="177"/>
      <c r="AG217" s="177"/>
      <c r="AH217" s="177"/>
      <c r="AI217" s="177"/>
      <c r="AJ217" s="177"/>
      <c r="AK217" s="177"/>
      <c r="AL217" s="177"/>
      <c r="AM217" s="177"/>
      <c r="AN217" s="177"/>
      <c r="AO217" s="177"/>
      <c r="AP217" s="177"/>
      <c r="AQ217" s="177"/>
      <c r="AR217" s="177"/>
      <c r="AS217" s="177"/>
      <c r="AT217" s="177"/>
      <c r="AU217" s="71">
        <f t="shared" si="210"/>
        <v>1</v>
      </c>
      <c r="AV217" s="76">
        <f t="shared" si="211"/>
        <v>0</v>
      </c>
      <c r="AW217" s="76">
        <f t="shared" si="212"/>
        <v>0</v>
      </c>
      <c r="AX217" s="76">
        <f t="shared" si="213"/>
        <v>0</v>
      </c>
      <c r="AY217" s="76">
        <f t="shared" si="214"/>
        <v>0</v>
      </c>
      <c r="AZ217" s="76">
        <f t="shared" si="215"/>
        <v>0</v>
      </c>
      <c r="BA217" s="71">
        <f t="shared" si="216"/>
        <v>1</v>
      </c>
      <c r="BB217" s="71">
        <f t="shared" si="217"/>
        <v>0</v>
      </c>
      <c r="BC217" s="77">
        <f t="shared" si="218"/>
        <v>0</v>
      </c>
      <c r="BD217" s="77">
        <f t="shared" si="219"/>
        <v>0</v>
      </c>
      <c r="BE217" s="77">
        <f t="shared" si="220"/>
        <v>0</v>
      </c>
      <c r="BF217" s="77">
        <f t="shared" si="221"/>
        <v>0</v>
      </c>
      <c r="BG217" s="77">
        <f t="shared" si="222"/>
        <v>0</v>
      </c>
      <c r="BH217" s="77">
        <f t="shared" si="223"/>
        <v>0</v>
      </c>
      <c r="BI217" s="77">
        <f t="shared" si="224"/>
        <v>0</v>
      </c>
      <c r="BJ217" s="77">
        <f t="shared" si="225"/>
        <v>0</v>
      </c>
      <c r="BK217" s="77">
        <f t="shared" si="226"/>
        <v>0</v>
      </c>
      <c r="BL217" s="77">
        <f t="shared" si="227"/>
        <v>0</v>
      </c>
      <c r="BM217" s="77">
        <f t="shared" si="228"/>
        <v>0</v>
      </c>
      <c r="BN217" s="77">
        <f t="shared" si="229"/>
        <v>0</v>
      </c>
      <c r="BO217" s="77">
        <f t="shared" si="230"/>
        <v>0</v>
      </c>
      <c r="BP217" s="77">
        <f t="shared" si="231"/>
        <v>0</v>
      </c>
      <c r="BQ217" s="77">
        <f t="shared" si="232"/>
        <v>0</v>
      </c>
      <c r="BR217" s="77">
        <f t="shared" si="233"/>
        <v>0</v>
      </c>
      <c r="BS217" s="77">
        <f t="shared" si="234"/>
        <v>0</v>
      </c>
      <c r="BT217" s="77">
        <f t="shared" si="235"/>
        <v>0</v>
      </c>
      <c r="BU217" s="77">
        <f t="shared" si="236"/>
        <v>0</v>
      </c>
      <c r="BV217" s="77">
        <f t="shared" si="237"/>
        <v>0</v>
      </c>
      <c r="BW217" s="177"/>
      <c r="BX217" s="12" t="str">
        <f t="shared" si="238"/>
        <v/>
      </c>
      <c r="BY217" s="95">
        <f t="shared" si="239"/>
        <v>0</v>
      </c>
      <c r="BZ217" s="177">
        <f t="shared" si="240"/>
        <v>0</v>
      </c>
      <c r="CA217" s="177">
        <f t="shared" si="241"/>
        <v>0</v>
      </c>
      <c r="CB217" s="177">
        <f t="shared" si="242"/>
        <v>0</v>
      </c>
      <c r="CC217" s="177">
        <f t="shared" si="243"/>
        <v>0</v>
      </c>
      <c r="CD217" s="177">
        <f t="shared" si="244"/>
        <v>0</v>
      </c>
      <c r="CE217" s="177">
        <f t="shared" si="245"/>
        <v>0</v>
      </c>
      <c r="CF217" s="177">
        <f t="shared" si="246"/>
        <v>0</v>
      </c>
      <c r="CG217" s="9"/>
    </row>
    <row r="218" spans="1:85">
      <c r="A218" s="205">
        <v>73614</v>
      </c>
      <c r="B218" s="186" t="s">
        <v>657</v>
      </c>
      <c r="C218" s="192" t="s">
        <v>658</v>
      </c>
      <c r="D218" s="225" t="s">
        <v>73</v>
      </c>
      <c r="E218" s="226">
        <v>1</v>
      </c>
      <c r="F218" s="221">
        <v>6.16</v>
      </c>
      <c r="G218" s="68">
        <f t="shared" si="195"/>
        <v>6.16</v>
      </c>
      <c r="H218" s="69"/>
      <c r="I218" s="70">
        <f t="shared" si="196"/>
        <v>0</v>
      </c>
      <c r="J218" s="69"/>
      <c r="K218" s="70">
        <f t="shared" si="197"/>
        <v>0</v>
      </c>
      <c r="L218" s="69"/>
      <c r="M218" s="70">
        <f t="shared" si="198"/>
        <v>0</v>
      </c>
      <c r="N218" s="69"/>
      <c r="O218" s="70">
        <f t="shared" si="199"/>
        <v>0</v>
      </c>
      <c r="P218" s="69"/>
      <c r="Q218" s="70">
        <f t="shared" si="200"/>
        <v>0</v>
      </c>
      <c r="R218" s="71">
        <f t="shared" si="201"/>
        <v>1</v>
      </c>
      <c r="S218" s="70">
        <f t="shared" si="202"/>
        <v>6.16</v>
      </c>
      <c r="T218" s="72">
        <f t="shared" si="203"/>
        <v>0</v>
      </c>
      <c r="U218" s="73">
        <f t="shared" si="204"/>
        <v>0</v>
      </c>
      <c r="V218" s="73">
        <f t="shared" si="205"/>
        <v>0</v>
      </c>
      <c r="W218" s="73">
        <f t="shared" si="206"/>
        <v>0</v>
      </c>
      <c r="X218" s="73">
        <f t="shared" si="207"/>
        <v>0</v>
      </c>
      <c r="Y218" s="73">
        <f t="shared" si="208"/>
        <v>0</v>
      </c>
      <c r="Z218" s="73">
        <f t="shared" si="209"/>
        <v>0</v>
      </c>
      <c r="AA218" s="74"/>
      <c r="AB218" s="177"/>
      <c r="AC218" s="177"/>
      <c r="AD218" s="177"/>
      <c r="AE218" s="177"/>
      <c r="AF218" s="177"/>
      <c r="AG218" s="177"/>
      <c r="AH218" s="177"/>
      <c r="AI218" s="177"/>
      <c r="AJ218" s="177"/>
      <c r="AK218" s="177"/>
      <c r="AL218" s="177"/>
      <c r="AM218" s="177"/>
      <c r="AN218" s="177"/>
      <c r="AO218" s="177"/>
      <c r="AP218" s="177"/>
      <c r="AQ218" s="177"/>
      <c r="AR218" s="177"/>
      <c r="AS218" s="177"/>
      <c r="AT218" s="177"/>
      <c r="AU218" s="71">
        <f t="shared" si="210"/>
        <v>1</v>
      </c>
      <c r="AV218" s="76">
        <f t="shared" si="211"/>
        <v>0</v>
      </c>
      <c r="AW218" s="76">
        <f t="shared" si="212"/>
        <v>0</v>
      </c>
      <c r="AX218" s="76">
        <f t="shared" si="213"/>
        <v>0</v>
      </c>
      <c r="AY218" s="76">
        <f t="shared" si="214"/>
        <v>0</v>
      </c>
      <c r="AZ218" s="76">
        <f t="shared" si="215"/>
        <v>0</v>
      </c>
      <c r="BA218" s="71">
        <f t="shared" si="216"/>
        <v>1</v>
      </c>
      <c r="BB218" s="71">
        <f t="shared" si="217"/>
        <v>0</v>
      </c>
      <c r="BC218" s="77">
        <f t="shared" si="218"/>
        <v>0</v>
      </c>
      <c r="BD218" s="77">
        <f t="shared" si="219"/>
        <v>0</v>
      </c>
      <c r="BE218" s="77">
        <f t="shared" si="220"/>
        <v>0</v>
      </c>
      <c r="BF218" s="77">
        <f t="shared" si="221"/>
        <v>0</v>
      </c>
      <c r="BG218" s="77">
        <f t="shared" si="222"/>
        <v>0</v>
      </c>
      <c r="BH218" s="77">
        <f t="shared" si="223"/>
        <v>0</v>
      </c>
      <c r="BI218" s="77">
        <f t="shared" si="224"/>
        <v>0</v>
      </c>
      <c r="BJ218" s="77">
        <f t="shared" si="225"/>
        <v>0</v>
      </c>
      <c r="BK218" s="77">
        <f t="shared" si="226"/>
        <v>0</v>
      </c>
      <c r="BL218" s="77">
        <f t="shared" si="227"/>
        <v>0</v>
      </c>
      <c r="BM218" s="77">
        <f t="shared" si="228"/>
        <v>0</v>
      </c>
      <c r="BN218" s="77">
        <f t="shared" si="229"/>
        <v>0</v>
      </c>
      <c r="BO218" s="77">
        <f t="shared" si="230"/>
        <v>0</v>
      </c>
      <c r="BP218" s="77">
        <f t="shared" si="231"/>
        <v>0</v>
      </c>
      <c r="BQ218" s="77">
        <f t="shared" si="232"/>
        <v>0</v>
      </c>
      <c r="BR218" s="77">
        <f t="shared" si="233"/>
        <v>0</v>
      </c>
      <c r="BS218" s="77">
        <f t="shared" si="234"/>
        <v>0</v>
      </c>
      <c r="BT218" s="77">
        <f t="shared" si="235"/>
        <v>0</v>
      </c>
      <c r="BU218" s="77">
        <f t="shared" si="236"/>
        <v>0</v>
      </c>
      <c r="BV218" s="77">
        <f t="shared" si="237"/>
        <v>0</v>
      </c>
      <c r="BW218" s="177"/>
      <c r="BX218" s="12" t="str">
        <f t="shared" si="238"/>
        <v/>
      </c>
      <c r="BY218" s="95">
        <f t="shared" si="239"/>
        <v>0</v>
      </c>
      <c r="BZ218" s="177">
        <f t="shared" si="240"/>
        <v>0</v>
      </c>
      <c r="CA218" s="177">
        <f t="shared" si="241"/>
        <v>0</v>
      </c>
      <c r="CB218" s="177">
        <f t="shared" si="242"/>
        <v>0</v>
      </c>
      <c r="CC218" s="177">
        <f t="shared" si="243"/>
        <v>0</v>
      </c>
      <c r="CD218" s="177">
        <f t="shared" si="244"/>
        <v>0</v>
      </c>
      <c r="CE218" s="177">
        <f t="shared" si="245"/>
        <v>0</v>
      </c>
      <c r="CF218" s="177">
        <f t="shared" si="246"/>
        <v>0</v>
      </c>
      <c r="CG218" s="9"/>
    </row>
    <row r="219" spans="1:85">
      <c r="A219" s="205"/>
      <c r="B219" s="186" t="s">
        <v>659</v>
      </c>
      <c r="C219" s="222" t="s">
        <v>660</v>
      </c>
      <c r="D219" s="223"/>
      <c r="E219" s="226"/>
      <c r="F219" s="221"/>
      <c r="G219" s="68">
        <f t="shared" si="195"/>
        <v>0</v>
      </c>
      <c r="H219" s="69"/>
      <c r="I219" s="70">
        <f t="shared" si="196"/>
        <v>0</v>
      </c>
      <c r="J219" s="69"/>
      <c r="K219" s="70">
        <f t="shared" si="197"/>
        <v>0</v>
      </c>
      <c r="L219" s="69"/>
      <c r="M219" s="70">
        <f t="shared" si="198"/>
        <v>0</v>
      </c>
      <c r="N219" s="69"/>
      <c r="O219" s="70">
        <f t="shared" si="199"/>
        <v>0</v>
      </c>
      <c r="P219" s="69"/>
      <c r="Q219" s="70">
        <f t="shared" si="200"/>
        <v>0</v>
      </c>
      <c r="R219" s="71">
        <f t="shared" si="201"/>
        <v>0</v>
      </c>
      <c r="S219" s="70">
        <f t="shared" si="202"/>
        <v>0</v>
      </c>
      <c r="T219" s="72" t="str">
        <f t="shared" si="203"/>
        <v/>
      </c>
      <c r="U219" s="73">
        <f t="shared" si="204"/>
        <v>0</v>
      </c>
      <c r="V219" s="73">
        <f t="shared" si="205"/>
        <v>0</v>
      </c>
      <c r="W219" s="73">
        <f t="shared" si="206"/>
        <v>0</v>
      </c>
      <c r="X219" s="73">
        <f t="shared" si="207"/>
        <v>0</v>
      </c>
      <c r="Y219" s="73">
        <f t="shared" si="208"/>
        <v>0</v>
      </c>
      <c r="Z219" s="73" t="str">
        <f t="shared" si="209"/>
        <v/>
      </c>
      <c r="AA219" s="74"/>
      <c r="AB219" s="177"/>
      <c r="AC219" s="177"/>
      <c r="AD219" s="177"/>
      <c r="AE219" s="177"/>
      <c r="AF219" s="177"/>
      <c r="AG219" s="177"/>
      <c r="AH219" s="177"/>
      <c r="AI219" s="177"/>
      <c r="AJ219" s="177"/>
      <c r="AK219" s="177"/>
      <c r="AL219" s="177"/>
      <c r="AM219" s="177"/>
      <c r="AN219" s="177"/>
      <c r="AO219" s="177"/>
      <c r="AP219" s="177"/>
      <c r="AQ219" s="177"/>
      <c r="AR219" s="177"/>
      <c r="AS219" s="177"/>
      <c r="AT219" s="177"/>
      <c r="AU219" s="71" t="str">
        <f t="shared" si="210"/>
        <v/>
      </c>
      <c r="AV219" s="76">
        <f t="shared" si="211"/>
        <v>0</v>
      </c>
      <c r="AW219" s="76">
        <f t="shared" si="212"/>
        <v>0</v>
      </c>
      <c r="AX219" s="76">
        <f t="shared" si="213"/>
        <v>0</v>
      </c>
      <c r="AY219" s="76">
        <f t="shared" si="214"/>
        <v>0</v>
      </c>
      <c r="AZ219" s="76">
        <f t="shared" si="215"/>
        <v>0</v>
      </c>
      <c r="BA219" s="71">
        <f t="shared" si="216"/>
        <v>0</v>
      </c>
      <c r="BB219" s="71">
        <f t="shared" si="217"/>
        <v>0</v>
      </c>
      <c r="BC219" s="77">
        <f t="shared" si="218"/>
        <v>0</v>
      </c>
      <c r="BD219" s="77">
        <f t="shared" si="219"/>
        <v>0</v>
      </c>
      <c r="BE219" s="77">
        <f t="shared" si="220"/>
        <v>0</v>
      </c>
      <c r="BF219" s="77">
        <f t="shared" si="221"/>
        <v>0</v>
      </c>
      <c r="BG219" s="77">
        <f t="shared" si="222"/>
        <v>0</v>
      </c>
      <c r="BH219" s="77">
        <f t="shared" si="223"/>
        <v>0</v>
      </c>
      <c r="BI219" s="77">
        <f t="shared" si="224"/>
        <v>0</v>
      </c>
      <c r="BJ219" s="77">
        <f t="shared" si="225"/>
        <v>0</v>
      </c>
      <c r="BK219" s="77">
        <f t="shared" si="226"/>
        <v>0</v>
      </c>
      <c r="BL219" s="77">
        <f t="shared" si="227"/>
        <v>0</v>
      </c>
      <c r="BM219" s="77">
        <f t="shared" si="228"/>
        <v>0</v>
      </c>
      <c r="BN219" s="77">
        <f t="shared" si="229"/>
        <v>0</v>
      </c>
      <c r="BO219" s="77">
        <f t="shared" si="230"/>
        <v>0</v>
      </c>
      <c r="BP219" s="77">
        <f t="shared" si="231"/>
        <v>0</v>
      </c>
      <c r="BQ219" s="77">
        <f t="shared" si="232"/>
        <v>0</v>
      </c>
      <c r="BR219" s="77">
        <f t="shared" si="233"/>
        <v>0</v>
      </c>
      <c r="BS219" s="77">
        <f t="shared" si="234"/>
        <v>0</v>
      </c>
      <c r="BT219" s="77">
        <f t="shared" si="235"/>
        <v>0</v>
      </c>
      <c r="BU219" s="77">
        <f t="shared" si="236"/>
        <v>0</v>
      </c>
      <c r="BV219" s="77">
        <f t="shared" si="237"/>
        <v>0</v>
      </c>
      <c r="BW219" s="177"/>
      <c r="BX219" s="12" t="str">
        <f t="shared" si="238"/>
        <v/>
      </c>
      <c r="BY219" s="95">
        <f t="shared" si="239"/>
        <v>0</v>
      </c>
      <c r="BZ219" s="177">
        <f t="shared" si="240"/>
        <v>0</v>
      </c>
      <c r="CA219" s="177">
        <f t="shared" si="241"/>
        <v>0</v>
      </c>
      <c r="CB219" s="177">
        <f t="shared" si="242"/>
        <v>0</v>
      </c>
      <c r="CC219" s="177">
        <f t="shared" si="243"/>
        <v>0</v>
      </c>
      <c r="CD219" s="177">
        <f t="shared" si="244"/>
        <v>0</v>
      </c>
      <c r="CE219" s="177">
        <f t="shared" si="245"/>
        <v>0</v>
      </c>
      <c r="CF219" s="177">
        <f t="shared" si="246"/>
        <v>0</v>
      </c>
      <c r="CG219" s="9"/>
    </row>
    <row r="220" spans="1:85" ht="29.25">
      <c r="A220" s="205" t="s">
        <v>661</v>
      </c>
      <c r="B220" s="186" t="s">
        <v>662</v>
      </c>
      <c r="C220" s="192" t="s">
        <v>663</v>
      </c>
      <c r="D220" s="225" t="s">
        <v>61</v>
      </c>
      <c r="E220" s="226">
        <v>20</v>
      </c>
      <c r="F220" s="221">
        <v>112.16</v>
      </c>
      <c r="G220" s="68">
        <f t="shared" si="195"/>
        <v>2243.1999999999998</v>
      </c>
      <c r="H220" s="69"/>
      <c r="I220" s="70">
        <f t="shared" si="196"/>
        <v>0</v>
      </c>
      <c r="J220" s="69"/>
      <c r="K220" s="70">
        <f t="shared" si="197"/>
        <v>0</v>
      </c>
      <c r="L220" s="69"/>
      <c r="M220" s="70">
        <f t="shared" si="198"/>
        <v>0</v>
      </c>
      <c r="N220" s="69"/>
      <c r="O220" s="70">
        <f t="shared" si="199"/>
        <v>0</v>
      </c>
      <c r="P220" s="69"/>
      <c r="Q220" s="70">
        <f t="shared" si="200"/>
        <v>0</v>
      </c>
      <c r="R220" s="71">
        <f t="shared" si="201"/>
        <v>20</v>
      </c>
      <c r="S220" s="70">
        <f t="shared" si="202"/>
        <v>2243.1999999999998</v>
      </c>
      <c r="T220" s="72">
        <f t="shared" si="203"/>
        <v>0</v>
      </c>
      <c r="U220" s="73">
        <f t="shared" si="204"/>
        <v>0</v>
      </c>
      <c r="V220" s="73">
        <f t="shared" si="205"/>
        <v>0</v>
      </c>
      <c r="W220" s="73">
        <f t="shared" si="206"/>
        <v>0</v>
      </c>
      <c r="X220" s="73">
        <f t="shared" si="207"/>
        <v>0</v>
      </c>
      <c r="Y220" s="73">
        <f t="shared" si="208"/>
        <v>0</v>
      </c>
      <c r="Z220" s="73">
        <f t="shared" si="209"/>
        <v>0</v>
      </c>
      <c r="AA220" s="74"/>
      <c r="AB220" s="177"/>
      <c r="AC220" s="177"/>
      <c r="AD220" s="177"/>
      <c r="AE220" s="177"/>
      <c r="AF220" s="177"/>
      <c r="AG220" s="177"/>
      <c r="AH220" s="177"/>
      <c r="AI220" s="177"/>
      <c r="AJ220" s="177"/>
      <c r="AK220" s="177"/>
      <c r="AL220" s="177"/>
      <c r="AM220" s="177"/>
      <c r="AN220" s="177"/>
      <c r="AO220" s="177"/>
      <c r="AP220" s="177"/>
      <c r="AQ220" s="177"/>
      <c r="AR220" s="177"/>
      <c r="AS220" s="177"/>
      <c r="AT220" s="177"/>
      <c r="AU220" s="71">
        <f t="shared" si="210"/>
        <v>20</v>
      </c>
      <c r="AV220" s="76">
        <f t="shared" si="211"/>
        <v>0</v>
      </c>
      <c r="AW220" s="76">
        <f t="shared" si="212"/>
        <v>0</v>
      </c>
      <c r="AX220" s="76">
        <f t="shared" si="213"/>
        <v>0</v>
      </c>
      <c r="AY220" s="76">
        <f t="shared" si="214"/>
        <v>0</v>
      </c>
      <c r="AZ220" s="76">
        <f t="shared" si="215"/>
        <v>0</v>
      </c>
      <c r="BA220" s="71">
        <f t="shared" si="216"/>
        <v>20</v>
      </c>
      <c r="BB220" s="71">
        <f t="shared" si="217"/>
        <v>0</v>
      </c>
      <c r="BC220" s="77">
        <f t="shared" si="218"/>
        <v>0</v>
      </c>
      <c r="BD220" s="77">
        <f t="shared" si="219"/>
        <v>0</v>
      </c>
      <c r="BE220" s="77">
        <f t="shared" si="220"/>
        <v>0</v>
      </c>
      <c r="BF220" s="77">
        <f t="shared" si="221"/>
        <v>0</v>
      </c>
      <c r="BG220" s="77">
        <f t="shared" si="222"/>
        <v>0</v>
      </c>
      <c r="BH220" s="77">
        <f t="shared" si="223"/>
        <v>0</v>
      </c>
      <c r="BI220" s="77">
        <f t="shared" si="224"/>
        <v>0</v>
      </c>
      <c r="BJ220" s="77">
        <f t="shared" si="225"/>
        <v>0</v>
      </c>
      <c r="BK220" s="77">
        <f t="shared" si="226"/>
        <v>0</v>
      </c>
      <c r="BL220" s="77">
        <f t="shared" si="227"/>
        <v>0</v>
      </c>
      <c r="BM220" s="77">
        <f t="shared" si="228"/>
        <v>0</v>
      </c>
      <c r="BN220" s="77">
        <f t="shared" si="229"/>
        <v>0</v>
      </c>
      <c r="BO220" s="77">
        <f t="shared" si="230"/>
        <v>0</v>
      </c>
      <c r="BP220" s="77">
        <f t="shared" si="231"/>
        <v>0</v>
      </c>
      <c r="BQ220" s="77">
        <f t="shared" si="232"/>
        <v>0</v>
      </c>
      <c r="BR220" s="77">
        <f t="shared" si="233"/>
        <v>0</v>
      </c>
      <c r="BS220" s="77">
        <f t="shared" si="234"/>
        <v>0</v>
      </c>
      <c r="BT220" s="77">
        <f t="shared" si="235"/>
        <v>0</v>
      </c>
      <c r="BU220" s="77">
        <f t="shared" si="236"/>
        <v>0</v>
      </c>
      <c r="BV220" s="77">
        <f t="shared" si="237"/>
        <v>0</v>
      </c>
      <c r="BW220" s="177"/>
      <c r="BX220" s="12" t="str">
        <f t="shared" si="238"/>
        <v/>
      </c>
      <c r="BY220" s="95">
        <f t="shared" si="239"/>
        <v>0</v>
      </c>
      <c r="BZ220" s="177">
        <f t="shared" si="240"/>
        <v>0</v>
      </c>
      <c r="CA220" s="177">
        <f t="shared" si="241"/>
        <v>0</v>
      </c>
      <c r="CB220" s="177">
        <f t="shared" si="242"/>
        <v>0</v>
      </c>
      <c r="CC220" s="177">
        <f t="shared" si="243"/>
        <v>0</v>
      </c>
      <c r="CD220" s="177">
        <f t="shared" si="244"/>
        <v>0</v>
      </c>
      <c r="CE220" s="177">
        <f t="shared" si="245"/>
        <v>0</v>
      </c>
      <c r="CF220" s="177">
        <f t="shared" si="246"/>
        <v>0</v>
      </c>
      <c r="CG220" s="9"/>
    </row>
    <row r="221" spans="1:85" ht="29.25">
      <c r="A221" s="205" t="s">
        <v>441</v>
      </c>
      <c r="B221" s="186" t="s">
        <v>664</v>
      </c>
      <c r="C221" s="192" t="s">
        <v>665</v>
      </c>
      <c r="D221" s="225" t="s">
        <v>61</v>
      </c>
      <c r="E221" s="226">
        <v>65</v>
      </c>
      <c r="F221" s="221">
        <v>70.930000000000007</v>
      </c>
      <c r="G221" s="68">
        <f t="shared" si="195"/>
        <v>4610.4500000000007</v>
      </c>
      <c r="H221" s="69"/>
      <c r="I221" s="70">
        <f t="shared" si="196"/>
        <v>0</v>
      </c>
      <c r="J221" s="69"/>
      <c r="K221" s="70">
        <f t="shared" si="197"/>
        <v>0</v>
      </c>
      <c r="L221" s="69"/>
      <c r="M221" s="70">
        <f t="shared" si="198"/>
        <v>0</v>
      </c>
      <c r="N221" s="69"/>
      <c r="O221" s="70">
        <f t="shared" si="199"/>
        <v>0</v>
      </c>
      <c r="P221" s="69"/>
      <c r="Q221" s="70">
        <f t="shared" si="200"/>
        <v>0</v>
      </c>
      <c r="R221" s="71">
        <f t="shared" si="201"/>
        <v>65</v>
      </c>
      <c r="S221" s="70">
        <f t="shared" si="202"/>
        <v>4610.4500000000007</v>
      </c>
      <c r="T221" s="72">
        <f t="shared" si="203"/>
        <v>0</v>
      </c>
      <c r="U221" s="73">
        <f t="shared" si="204"/>
        <v>0</v>
      </c>
      <c r="V221" s="73">
        <f t="shared" si="205"/>
        <v>0</v>
      </c>
      <c r="W221" s="73">
        <f t="shared" si="206"/>
        <v>0</v>
      </c>
      <c r="X221" s="73">
        <f t="shared" si="207"/>
        <v>0</v>
      </c>
      <c r="Y221" s="73">
        <f t="shared" si="208"/>
        <v>0</v>
      </c>
      <c r="Z221" s="73">
        <f t="shared" si="209"/>
        <v>0</v>
      </c>
      <c r="AA221" s="74"/>
      <c r="AB221" s="177"/>
      <c r="AC221" s="177"/>
      <c r="AD221" s="177"/>
      <c r="AE221" s="177"/>
      <c r="AF221" s="177"/>
      <c r="AG221" s="177"/>
      <c r="AH221" s="177"/>
      <c r="AI221" s="177"/>
      <c r="AJ221" s="177"/>
      <c r="AK221" s="177"/>
      <c r="AL221" s="177"/>
      <c r="AM221" s="177"/>
      <c r="AN221" s="177"/>
      <c r="AO221" s="177"/>
      <c r="AP221" s="177"/>
      <c r="AQ221" s="177"/>
      <c r="AR221" s="177"/>
      <c r="AS221" s="177"/>
      <c r="AT221" s="177"/>
      <c r="AU221" s="71">
        <f t="shared" si="210"/>
        <v>65</v>
      </c>
      <c r="AV221" s="76">
        <f t="shared" si="211"/>
        <v>0</v>
      </c>
      <c r="AW221" s="76">
        <f t="shared" si="212"/>
        <v>0</v>
      </c>
      <c r="AX221" s="76">
        <f t="shared" si="213"/>
        <v>0</v>
      </c>
      <c r="AY221" s="76">
        <f t="shared" si="214"/>
        <v>0</v>
      </c>
      <c r="AZ221" s="76">
        <f t="shared" si="215"/>
        <v>0</v>
      </c>
      <c r="BA221" s="71">
        <f t="shared" si="216"/>
        <v>65</v>
      </c>
      <c r="BB221" s="71">
        <f t="shared" si="217"/>
        <v>0</v>
      </c>
      <c r="BC221" s="77">
        <f t="shared" si="218"/>
        <v>0</v>
      </c>
      <c r="BD221" s="77">
        <f t="shared" si="219"/>
        <v>0</v>
      </c>
      <c r="BE221" s="77">
        <f t="shared" si="220"/>
        <v>0</v>
      </c>
      <c r="BF221" s="77">
        <f t="shared" si="221"/>
        <v>0</v>
      </c>
      <c r="BG221" s="77">
        <f t="shared" si="222"/>
        <v>0</v>
      </c>
      <c r="BH221" s="77">
        <f t="shared" si="223"/>
        <v>0</v>
      </c>
      <c r="BI221" s="77">
        <f t="shared" si="224"/>
        <v>0</v>
      </c>
      <c r="BJ221" s="77">
        <f t="shared" si="225"/>
        <v>0</v>
      </c>
      <c r="BK221" s="77">
        <f t="shared" si="226"/>
        <v>0</v>
      </c>
      <c r="BL221" s="77">
        <f t="shared" si="227"/>
        <v>0</v>
      </c>
      <c r="BM221" s="77">
        <f t="shared" si="228"/>
        <v>0</v>
      </c>
      <c r="BN221" s="77">
        <f t="shared" si="229"/>
        <v>0</v>
      </c>
      <c r="BO221" s="77">
        <f t="shared" si="230"/>
        <v>0</v>
      </c>
      <c r="BP221" s="77">
        <f t="shared" si="231"/>
        <v>0</v>
      </c>
      <c r="BQ221" s="77">
        <f t="shared" si="232"/>
        <v>0</v>
      </c>
      <c r="BR221" s="77">
        <f t="shared" si="233"/>
        <v>0</v>
      </c>
      <c r="BS221" s="77">
        <f t="shared" si="234"/>
        <v>0</v>
      </c>
      <c r="BT221" s="77">
        <f t="shared" si="235"/>
        <v>0</v>
      </c>
      <c r="BU221" s="77">
        <f t="shared" si="236"/>
        <v>0</v>
      </c>
      <c r="BV221" s="77">
        <f t="shared" si="237"/>
        <v>0</v>
      </c>
      <c r="BW221" s="177"/>
      <c r="BX221" s="12" t="str">
        <f t="shared" si="238"/>
        <v/>
      </c>
      <c r="BY221" s="95">
        <f t="shared" si="239"/>
        <v>0</v>
      </c>
      <c r="BZ221" s="177">
        <f t="shared" si="240"/>
        <v>0</v>
      </c>
      <c r="CA221" s="177">
        <f t="shared" si="241"/>
        <v>0</v>
      </c>
      <c r="CB221" s="177">
        <f t="shared" si="242"/>
        <v>0</v>
      </c>
      <c r="CC221" s="177">
        <f t="shared" si="243"/>
        <v>0</v>
      </c>
      <c r="CD221" s="177">
        <f t="shared" si="244"/>
        <v>0</v>
      </c>
      <c r="CE221" s="177">
        <f t="shared" si="245"/>
        <v>0</v>
      </c>
      <c r="CF221" s="177">
        <f t="shared" si="246"/>
        <v>0</v>
      </c>
      <c r="CG221" s="9"/>
    </row>
    <row r="222" spans="1:85" ht="29.25">
      <c r="A222" s="205" t="s">
        <v>666</v>
      </c>
      <c r="B222" s="186" t="s">
        <v>667</v>
      </c>
      <c r="C222" s="192" t="s">
        <v>668</v>
      </c>
      <c r="D222" s="225" t="s">
        <v>61</v>
      </c>
      <c r="E222" s="226">
        <v>60</v>
      </c>
      <c r="F222" s="221">
        <v>141.13999999999999</v>
      </c>
      <c r="G222" s="68">
        <f t="shared" si="195"/>
        <v>8468.4</v>
      </c>
      <c r="H222" s="69"/>
      <c r="I222" s="70">
        <f t="shared" si="196"/>
        <v>0</v>
      </c>
      <c r="J222" s="69"/>
      <c r="K222" s="70">
        <f t="shared" si="197"/>
        <v>0</v>
      </c>
      <c r="L222" s="69"/>
      <c r="M222" s="70">
        <f t="shared" si="198"/>
        <v>0</v>
      </c>
      <c r="N222" s="69"/>
      <c r="O222" s="70">
        <f t="shared" si="199"/>
        <v>0</v>
      </c>
      <c r="P222" s="69"/>
      <c r="Q222" s="70">
        <f t="shared" si="200"/>
        <v>0</v>
      </c>
      <c r="R222" s="71">
        <f t="shared" si="201"/>
        <v>60</v>
      </c>
      <c r="S222" s="70">
        <f t="shared" si="202"/>
        <v>8468.4</v>
      </c>
      <c r="T222" s="72">
        <f t="shared" si="203"/>
        <v>0</v>
      </c>
      <c r="U222" s="73">
        <f t="shared" si="204"/>
        <v>0</v>
      </c>
      <c r="V222" s="73">
        <f t="shared" si="205"/>
        <v>0</v>
      </c>
      <c r="W222" s="73">
        <f t="shared" si="206"/>
        <v>0</v>
      </c>
      <c r="X222" s="73">
        <f t="shared" si="207"/>
        <v>0</v>
      </c>
      <c r="Y222" s="73">
        <f t="shared" si="208"/>
        <v>0</v>
      </c>
      <c r="Z222" s="73">
        <f t="shared" si="209"/>
        <v>0</v>
      </c>
      <c r="AA222" s="74"/>
      <c r="AB222" s="177"/>
      <c r="AC222" s="177"/>
      <c r="AD222" s="177"/>
      <c r="AE222" s="177"/>
      <c r="AF222" s="177"/>
      <c r="AG222" s="177"/>
      <c r="AH222" s="177"/>
      <c r="AI222" s="177"/>
      <c r="AJ222" s="177"/>
      <c r="AK222" s="177"/>
      <c r="AL222" s="177"/>
      <c r="AM222" s="177"/>
      <c r="AN222" s="177"/>
      <c r="AO222" s="177"/>
      <c r="AP222" s="177"/>
      <c r="AQ222" s="177"/>
      <c r="AR222" s="177"/>
      <c r="AS222" s="177"/>
      <c r="AT222" s="177"/>
      <c r="AU222" s="71">
        <f t="shared" si="210"/>
        <v>60</v>
      </c>
      <c r="AV222" s="76">
        <f t="shared" si="211"/>
        <v>0</v>
      </c>
      <c r="AW222" s="76">
        <f t="shared" si="212"/>
        <v>0</v>
      </c>
      <c r="AX222" s="76">
        <f t="shared" si="213"/>
        <v>0</v>
      </c>
      <c r="AY222" s="76">
        <f t="shared" si="214"/>
        <v>0</v>
      </c>
      <c r="AZ222" s="76">
        <f t="shared" si="215"/>
        <v>0</v>
      </c>
      <c r="BA222" s="71">
        <f t="shared" si="216"/>
        <v>60</v>
      </c>
      <c r="BB222" s="71">
        <f t="shared" si="217"/>
        <v>0</v>
      </c>
      <c r="BC222" s="77">
        <f t="shared" si="218"/>
        <v>0</v>
      </c>
      <c r="BD222" s="77">
        <f t="shared" si="219"/>
        <v>0</v>
      </c>
      <c r="BE222" s="77">
        <f t="shared" si="220"/>
        <v>0</v>
      </c>
      <c r="BF222" s="77">
        <f t="shared" si="221"/>
        <v>0</v>
      </c>
      <c r="BG222" s="77">
        <f t="shared" si="222"/>
        <v>0</v>
      </c>
      <c r="BH222" s="77">
        <f t="shared" si="223"/>
        <v>0</v>
      </c>
      <c r="BI222" s="77">
        <f t="shared" si="224"/>
        <v>0</v>
      </c>
      <c r="BJ222" s="77">
        <f t="shared" si="225"/>
        <v>0</v>
      </c>
      <c r="BK222" s="77">
        <f t="shared" si="226"/>
        <v>0</v>
      </c>
      <c r="BL222" s="77">
        <f t="shared" si="227"/>
        <v>0</v>
      </c>
      <c r="BM222" s="77">
        <f t="shared" si="228"/>
        <v>0</v>
      </c>
      <c r="BN222" s="77">
        <f t="shared" si="229"/>
        <v>0</v>
      </c>
      <c r="BO222" s="77">
        <f t="shared" si="230"/>
        <v>0</v>
      </c>
      <c r="BP222" s="77">
        <f t="shared" si="231"/>
        <v>0</v>
      </c>
      <c r="BQ222" s="77">
        <f t="shared" si="232"/>
        <v>0</v>
      </c>
      <c r="BR222" s="77">
        <f t="shared" si="233"/>
        <v>0</v>
      </c>
      <c r="BS222" s="77">
        <f t="shared" si="234"/>
        <v>0</v>
      </c>
      <c r="BT222" s="77">
        <f t="shared" si="235"/>
        <v>0</v>
      </c>
      <c r="BU222" s="77">
        <f t="shared" si="236"/>
        <v>0</v>
      </c>
      <c r="BV222" s="77">
        <f t="shared" si="237"/>
        <v>0</v>
      </c>
      <c r="BW222" s="177"/>
      <c r="BX222" s="12" t="str">
        <f t="shared" si="238"/>
        <v/>
      </c>
      <c r="BY222" s="95">
        <f t="shared" si="239"/>
        <v>0</v>
      </c>
      <c r="BZ222" s="177">
        <f t="shared" si="240"/>
        <v>0</v>
      </c>
      <c r="CA222" s="177">
        <f t="shared" si="241"/>
        <v>0</v>
      </c>
      <c r="CB222" s="177">
        <f t="shared" si="242"/>
        <v>0</v>
      </c>
      <c r="CC222" s="177">
        <f t="shared" si="243"/>
        <v>0</v>
      </c>
      <c r="CD222" s="177">
        <f t="shared" si="244"/>
        <v>0</v>
      </c>
      <c r="CE222" s="177">
        <f t="shared" si="245"/>
        <v>0</v>
      </c>
      <c r="CF222" s="177">
        <f t="shared" si="246"/>
        <v>0</v>
      </c>
      <c r="CG222" s="9"/>
    </row>
    <row r="223" spans="1:85" ht="29.25">
      <c r="A223" s="205" t="s">
        <v>669</v>
      </c>
      <c r="B223" s="186" t="s">
        <v>670</v>
      </c>
      <c r="C223" s="202" t="s">
        <v>671</v>
      </c>
      <c r="D223" s="225" t="s">
        <v>61</v>
      </c>
      <c r="E223" s="226">
        <v>11</v>
      </c>
      <c r="F223" s="227">
        <v>64.040000000000006</v>
      </c>
      <c r="G223" s="68">
        <f t="shared" si="195"/>
        <v>704.44</v>
      </c>
      <c r="H223" s="69"/>
      <c r="I223" s="70">
        <f t="shared" si="196"/>
        <v>0</v>
      </c>
      <c r="J223" s="69"/>
      <c r="K223" s="70">
        <f t="shared" si="197"/>
        <v>0</v>
      </c>
      <c r="L223" s="69"/>
      <c r="M223" s="70">
        <f t="shared" si="198"/>
        <v>0</v>
      </c>
      <c r="N223" s="69"/>
      <c r="O223" s="70">
        <f t="shared" si="199"/>
        <v>0</v>
      </c>
      <c r="P223" s="69"/>
      <c r="Q223" s="70">
        <f t="shared" si="200"/>
        <v>0</v>
      </c>
      <c r="R223" s="71">
        <f t="shared" si="201"/>
        <v>11</v>
      </c>
      <c r="S223" s="70">
        <f t="shared" si="202"/>
        <v>704.44</v>
      </c>
      <c r="T223" s="72">
        <f t="shared" si="203"/>
        <v>0</v>
      </c>
      <c r="U223" s="73">
        <f t="shared" si="204"/>
        <v>0</v>
      </c>
      <c r="V223" s="73">
        <f t="shared" si="205"/>
        <v>0</v>
      </c>
      <c r="W223" s="73">
        <f t="shared" si="206"/>
        <v>0</v>
      </c>
      <c r="X223" s="73">
        <f t="shared" si="207"/>
        <v>0</v>
      </c>
      <c r="Y223" s="73">
        <f t="shared" si="208"/>
        <v>0</v>
      </c>
      <c r="Z223" s="73">
        <f t="shared" si="209"/>
        <v>0</v>
      </c>
      <c r="AA223" s="74"/>
      <c r="AB223" s="177"/>
      <c r="AC223" s="177"/>
      <c r="AD223" s="177"/>
      <c r="AE223" s="177"/>
      <c r="AF223" s="177"/>
      <c r="AG223" s="177"/>
      <c r="AH223" s="177"/>
      <c r="AI223" s="177"/>
      <c r="AJ223" s="177"/>
      <c r="AK223" s="177"/>
      <c r="AL223" s="177"/>
      <c r="AM223" s="177"/>
      <c r="AN223" s="177"/>
      <c r="AO223" s="177"/>
      <c r="AP223" s="177"/>
      <c r="AQ223" s="177"/>
      <c r="AR223" s="177"/>
      <c r="AS223" s="177"/>
      <c r="AT223" s="177"/>
      <c r="AU223" s="71">
        <f t="shared" si="210"/>
        <v>11</v>
      </c>
      <c r="AV223" s="76">
        <f t="shared" si="211"/>
        <v>0</v>
      </c>
      <c r="AW223" s="76">
        <f t="shared" si="212"/>
        <v>0</v>
      </c>
      <c r="AX223" s="76">
        <f t="shared" si="213"/>
        <v>0</v>
      </c>
      <c r="AY223" s="76">
        <f t="shared" si="214"/>
        <v>0</v>
      </c>
      <c r="AZ223" s="76">
        <f t="shared" si="215"/>
        <v>0</v>
      </c>
      <c r="BA223" s="71">
        <f t="shared" si="216"/>
        <v>11</v>
      </c>
      <c r="BB223" s="71">
        <f t="shared" si="217"/>
        <v>0</v>
      </c>
      <c r="BC223" s="77">
        <f t="shared" si="218"/>
        <v>0</v>
      </c>
      <c r="BD223" s="77">
        <f t="shared" si="219"/>
        <v>0</v>
      </c>
      <c r="BE223" s="77">
        <f t="shared" si="220"/>
        <v>0</v>
      </c>
      <c r="BF223" s="77">
        <f t="shared" si="221"/>
        <v>0</v>
      </c>
      <c r="BG223" s="77">
        <f t="shared" si="222"/>
        <v>0</v>
      </c>
      <c r="BH223" s="77">
        <f t="shared" si="223"/>
        <v>0</v>
      </c>
      <c r="BI223" s="77">
        <f t="shared" si="224"/>
        <v>0</v>
      </c>
      <c r="BJ223" s="77">
        <f t="shared" si="225"/>
        <v>0</v>
      </c>
      <c r="BK223" s="77">
        <f t="shared" si="226"/>
        <v>0</v>
      </c>
      <c r="BL223" s="77">
        <f t="shared" si="227"/>
        <v>0</v>
      </c>
      <c r="BM223" s="77">
        <f t="shared" si="228"/>
        <v>0</v>
      </c>
      <c r="BN223" s="77">
        <f t="shared" si="229"/>
        <v>0</v>
      </c>
      <c r="BO223" s="77">
        <f t="shared" si="230"/>
        <v>0</v>
      </c>
      <c r="BP223" s="77">
        <f t="shared" si="231"/>
        <v>0</v>
      </c>
      <c r="BQ223" s="77">
        <f t="shared" si="232"/>
        <v>0</v>
      </c>
      <c r="BR223" s="77">
        <f t="shared" si="233"/>
        <v>0</v>
      </c>
      <c r="BS223" s="77">
        <f t="shared" si="234"/>
        <v>0</v>
      </c>
      <c r="BT223" s="77">
        <f t="shared" si="235"/>
        <v>0</v>
      </c>
      <c r="BU223" s="77">
        <f t="shared" si="236"/>
        <v>0</v>
      </c>
      <c r="BV223" s="77">
        <f t="shared" si="237"/>
        <v>0</v>
      </c>
      <c r="BW223" s="177"/>
      <c r="BX223" s="12" t="str">
        <f t="shared" si="238"/>
        <v/>
      </c>
      <c r="BY223" s="95">
        <f t="shared" si="239"/>
        <v>0</v>
      </c>
      <c r="BZ223" s="177">
        <f t="shared" si="240"/>
        <v>0</v>
      </c>
      <c r="CA223" s="177">
        <f t="shared" si="241"/>
        <v>0</v>
      </c>
      <c r="CB223" s="177">
        <f t="shared" si="242"/>
        <v>0</v>
      </c>
      <c r="CC223" s="177">
        <f t="shared" si="243"/>
        <v>0</v>
      </c>
      <c r="CD223" s="177">
        <f t="shared" si="244"/>
        <v>0</v>
      </c>
      <c r="CE223" s="177">
        <f t="shared" si="245"/>
        <v>0</v>
      </c>
      <c r="CF223" s="177">
        <f t="shared" si="246"/>
        <v>0</v>
      </c>
      <c r="CG223" s="9"/>
    </row>
    <row r="224" spans="1:85" ht="29.25">
      <c r="A224" s="205" t="s">
        <v>672</v>
      </c>
      <c r="B224" s="186" t="s">
        <v>673</v>
      </c>
      <c r="C224" s="202" t="s">
        <v>674</v>
      </c>
      <c r="D224" s="225" t="s">
        <v>61</v>
      </c>
      <c r="E224" s="226">
        <v>8</v>
      </c>
      <c r="F224" s="227">
        <v>556.53</v>
      </c>
      <c r="G224" s="68">
        <f t="shared" si="195"/>
        <v>4452.24</v>
      </c>
      <c r="H224" s="69"/>
      <c r="I224" s="70">
        <f t="shared" si="196"/>
        <v>0</v>
      </c>
      <c r="J224" s="69"/>
      <c r="K224" s="70">
        <f t="shared" si="197"/>
        <v>0</v>
      </c>
      <c r="L224" s="69"/>
      <c r="M224" s="70">
        <f t="shared" si="198"/>
        <v>0</v>
      </c>
      <c r="N224" s="69"/>
      <c r="O224" s="70">
        <f t="shared" si="199"/>
        <v>0</v>
      </c>
      <c r="P224" s="69"/>
      <c r="Q224" s="70">
        <f t="shared" si="200"/>
        <v>0</v>
      </c>
      <c r="R224" s="71">
        <f t="shared" si="201"/>
        <v>8</v>
      </c>
      <c r="S224" s="70">
        <f t="shared" si="202"/>
        <v>4452.24</v>
      </c>
      <c r="T224" s="72">
        <f t="shared" si="203"/>
        <v>0</v>
      </c>
      <c r="U224" s="73">
        <f t="shared" si="204"/>
        <v>0</v>
      </c>
      <c r="V224" s="73">
        <f t="shared" si="205"/>
        <v>0</v>
      </c>
      <c r="W224" s="73">
        <f t="shared" si="206"/>
        <v>0</v>
      </c>
      <c r="X224" s="73">
        <f t="shared" si="207"/>
        <v>0</v>
      </c>
      <c r="Y224" s="73">
        <f t="shared" si="208"/>
        <v>0</v>
      </c>
      <c r="Z224" s="73">
        <f t="shared" si="209"/>
        <v>0</v>
      </c>
      <c r="AA224" s="74"/>
      <c r="AB224" s="177"/>
      <c r="AC224" s="177"/>
      <c r="AD224" s="177"/>
      <c r="AE224" s="177"/>
      <c r="AF224" s="177"/>
      <c r="AG224" s="177"/>
      <c r="AH224" s="177"/>
      <c r="AI224" s="177"/>
      <c r="AJ224" s="177"/>
      <c r="AK224" s="177"/>
      <c r="AL224" s="177"/>
      <c r="AM224" s="177"/>
      <c r="AN224" s="177"/>
      <c r="AO224" s="177"/>
      <c r="AP224" s="177"/>
      <c r="AQ224" s="177"/>
      <c r="AR224" s="177"/>
      <c r="AS224" s="177"/>
      <c r="AT224" s="177"/>
      <c r="AU224" s="71">
        <f t="shared" si="210"/>
        <v>8</v>
      </c>
      <c r="AV224" s="76">
        <f t="shared" si="211"/>
        <v>0</v>
      </c>
      <c r="AW224" s="76">
        <f t="shared" si="212"/>
        <v>0</v>
      </c>
      <c r="AX224" s="76">
        <f t="shared" si="213"/>
        <v>0</v>
      </c>
      <c r="AY224" s="76">
        <f t="shared" si="214"/>
        <v>0</v>
      </c>
      <c r="AZ224" s="76">
        <f t="shared" si="215"/>
        <v>0</v>
      </c>
      <c r="BA224" s="71">
        <f t="shared" si="216"/>
        <v>8</v>
      </c>
      <c r="BB224" s="71">
        <f t="shared" si="217"/>
        <v>0</v>
      </c>
      <c r="BC224" s="77">
        <f t="shared" si="218"/>
        <v>0</v>
      </c>
      <c r="BD224" s="77">
        <f t="shared" si="219"/>
        <v>0</v>
      </c>
      <c r="BE224" s="77">
        <f t="shared" si="220"/>
        <v>0</v>
      </c>
      <c r="BF224" s="77">
        <f t="shared" si="221"/>
        <v>0</v>
      </c>
      <c r="BG224" s="77">
        <f t="shared" si="222"/>
        <v>0</v>
      </c>
      <c r="BH224" s="77">
        <f t="shared" si="223"/>
        <v>0</v>
      </c>
      <c r="BI224" s="77">
        <f t="shared" si="224"/>
        <v>0</v>
      </c>
      <c r="BJ224" s="77">
        <f t="shared" si="225"/>
        <v>0</v>
      </c>
      <c r="BK224" s="77">
        <f t="shared" si="226"/>
        <v>0</v>
      </c>
      <c r="BL224" s="77">
        <f t="shared" si="227"/>
        <v>0</v>
      </c>
      <c r="BM224" s="77">
        <f t="shared" si="228"/>
        <v>0</v>
      </c>
      <c r="BN224" s="77">
        <f t="shared" si="229"/>
        <v>0</v>
      </c>
      <c r="BO224" s="77">
        <f t="shared" si="230"/>
        <v>0</v>
      </c>
      <c r="BP224" s="77">
        <f t="shared" si="231"/>
        <v>0</v>
      </c>
      <c r="BQ224" s="77">
        <f t="shared" si="232"/>
        <v>0</v>
      </c>
      <c r="BR224" s="77">
        <f t="shared" si="233"/>
        <v>0</v>
      </c>
      <c r="BS224" s="77">
        <f t="shared" si="234"/>
        <v>0</v>
      </c>
      <c r="BT224" s="77">
        <f t="shared" si="235"/>
        <v>0</v>
      </c>
      <c r="BU224" s="77">
        <f t="shared" si="236"/>
        <v>0</v>
      </c>
      <c r="BV224" s="77">
        <f t="shared" si="237"/>
        <v>0</v>
      </c>
      <c r="BW224" s="177"/>
      <c r="BX224" s="12" t="str">
        <f t="shared" si="238"/>
        <v/>
      </c>
      <c r="BY224" s="95">
        <f t="shared" si="239"/>
        <v>0</v>
      </c>
      <c r="BZ224" s="177">
        <f t="shared" si="240"/>
        <v>0</v>
      </c>
      <c r="CA224" s="177">
        <f t="shared" si="241"/>
        <v>0</v>
      </c>
      <c r="CB224" s="177">
        <f t="shared" si="242"/>
        <v>0</v>
      </c>
      <c r="CC224" s="177">
        <f t="shared" si="243"/>
        <v>0</v>
      </c>
      <c r="CD224" s="177">
        <f t="shared" si="244"/>
        <v>0</v>
      </c>
      <c r="CE224" s="177">
        <f t="shared" si="245"/>
        <v>0</v>
      </c>
      <c r="CF224" s="177">
        <f t="shared" si="246"/>
        <v>0</v>
      </c>
      <c r="CG224" s="9"/>
    </row>
    <row r="225" spans="1:85" ht="29.25">
      <c r="A225" s="205" t="s">
        <v>468</v>
      </c>
      <c r="B225" s="186" t="s">
        <v>675</v>
      </c>
      <c r="C225" s="192" t="s">
        <v>676</v>
      </c>
      <c r="D225" s="225" t="s">
        <v>61</v>
      </c>
      <c r="E225" s="226">
        <v>3</v>
      </c>
      <c r="F225" s="221">
        <v>157.88</v>
      </c>
      <c r="G225" s="68">
        <f t="shared" si="195"/>
        <v>473.64</v>
      </c>
      <c r="H225" s="69"/>
      <c r="I225" s="70">
        <f t="shared" si="196"/>
        <v>0</v>
      </c>
      <c r="J225" s="69"/>
      <c r="K225" s="70">
        <f t="shared" si="197"/>
        <v>0</v>
      </c>
      <c r="L225" s="69"/>
      <c r="M225" s="70">
        <f t="shared" si="198"/>
        <v>0</v>
      </c>
      <c r="N225" s="69"/>
      <c r="O225" s="70">
        <f t="shared" si="199"/>
        <v>0</v>
      </c>
      <c r="P225" s="69"/>
      <c r="Q225" s="70">
        <f t="shared" si="200"/>
        <v>0</v>
      </c>
      <c r="R225" s="71">
        <f t="shared" si="201"/>
        <v>3</v>
      </c>
      <c r="S225" s="70">
        <f t="shared" si="202"/>
        <v>473.64</v>
      </c>
      <c r="T225" s="72">
        <f t="shared" si="203"/>
        <v>0</v>
      </c>
      <c r="U225" s="73">
        <f t="shared" si="204"/>
        <v>0</v>
      </c>
      <c r="V225" s="73">
        <f t="shared" si="205"/>
        <v>0</v>
      </c>
      <c r="W225" s="73">
        <f t="shared" si="206"/>
        <v>0</v>
      </c>
      <c r="X225" s="73">
        <f t="shared" si="207"/>
        <v>0</v>
      </c>
      <c r="Y225" s="73">
        <f t="shared" si="208"/>
        <v>0</v>
      </c>
      <c r="Z225" s="73">
        <f t="shared" si="209"/>
        <v>0</v>
      </c>
      <c r="AA225" s="74"/>
      <c r="AB225" s="177"/>
      <c r="AC225" s="177"/>
      <c r="AD225" s="177"/>
      <c r="AE225" s="177"/>
      <c r="AF225" s="177"/>
      <c r="AG225" s="177"/>
      <c r="AH225" s="177"/>
      <c r="AI225" s="177"/>
      <c r="AJ225" s="177"/>
      <c r="AK225" s="177"/>
      <c r="AL225" s="177"/>
      <c r="AM225" s="177"/>
      <c r="AN225" s="177"/>
      <c r="AO225" s="177"/>
      <c r="AP225" s="177"/>
      <c r="AQ225" s="177"/>
      <c r="AR225" s="177"/>
      <c r="AS225" s="177"/>
      <c r="AT225" s="177"/>
      <c r="AU225" s="71">
        <f t="shared" si="210"/>
        <v>3</v>
      </c>
      <c r="AV225" s="76">
        <f t="shared" si="211"/>
        <v>0</v>
      </c>
      <c r="AW225" s="76">
        <f t="shared" si="212"/>
        <v>0</v>
      </c>
      <c r="AX225" s="76">
        <f t="shared" si="213"/>
        <v>0</v>
      </c>
      <c r="AY225" s="76">
        <f t="shared" si="214"/>
        <v>0</v>
      </c>
      <c r="AZ225" s="76">
        <f t="shared" si="215"/>
        <v>0</v>
      </c>
      <c r="BA225" s="71">
        <f t="shared" si="216"/>
        <v>3</v>
      </c>
      <c r="BB225" s="71">
        <f t="shared" si="217"/>
        <v>0</v>
      </c>
      <c r="BC225" s="77">
        <f t="shared" si="218"/>
        <v>0</v>
      </c>
      <c r="BD225" s="77">
        <f t="shared" si="219"/>
        <v>0</v>
      </c>
      <c r="BE225" s="77">
        <f t="shared" si="220"/>
        <v>0</v>
      </c>
      <c r="BF225" s="77">
        <f t="shared" si="221"/>
        <v>0</v>
      </c>
      <c r="BG225" s="77">
        <f t="shared" si="222"/>
        <v>0</v>
      </c>
      <c r="BH225" s="77">
        <f t="shared" si="223"/>
        <v>0</v>
      </c>
      <c r="BI225" s="77">
        <f t="shared" si="224"/>
        <v>0</v>
      </c>
      <c r="BJ225" s="77">
        <f t="shared" si="225"/>
        <v>0</v>
      </c>
      <c r="BK225" s="77">
        <f t="shared" si="226"/>
        <v>0</v>
      </c>
      <c r="BL225" s="77">
        <f t="shared" si="227"/>
        <v>0</v>
      </c>
      <c r="BM225" s="77">
        <f t="shared" si="228"/>
        <v>0</v>
      </c>
      <c r="BN225" s="77">
        <f t="shared" si="229"/>
        <v>0</v>
      </c>
      <c r="BO225" s="77">
        <f t="shared" si="230"/>
        <v>0</v>
      </c>
      <c r="BP225" s="77">
        <f t="shared" si="231"/>
        <v>0</v>
      </c>
      <c r="BQ225" s="77">
        <f t="shared" si="232"/>
        <v>0</v>
      </c>
      <c r="BR225" s="77">
        <f t="shared" si="233"/>
        <v>0</v>
      </c>
      <c r="BS225" s="77">
        <f t="shared" si="234"/>
        <v>0</v>
      </c>
      <c r="BT225" s="77">
        <f t="shared" si="235"/>
        <v>0</v>
      </c>
      <c r="BU225" s="77">
        <f t="shared" si="236"/>
        <v>0</v>
      </c>
      <c r="BV225" s="77">
        <f t="shared" si="237"/>
        <v>0</v>
      </c>
      <c r="BW225" s="177"/>
      <c r="BX225" s="12" t="str">
        <f t="shared" si="238"/>
        <v/>
      </c>
      <c r="BY225" s="95">
        <f t="shared" si="239"/>
        <v>0</v>
      </c>
      <c r="BZ225" s="177">
        <f t="shared" si="240"/>
        <v>0</v>
      </c>
      <c r="CA225" s="177">
        <f t="shared" si="241"/>
        <v>0</v>
      </c>
      <c r="CB225" s="177">
        <f t="shared" si="242"/>
        <v>0</v>
      </c>
      <c r="CC225" s="177">
        <f t="shared" si="243"/>
        <v>0</v>
      </c>
      <c r="CD225" s="177">
        <f t="shared" si="244"/>
        <v>0</v>
      </c>
      <c r="CE225" s="177">
        <f t="shared" si="245"/>
        <v>0</v>
      </c>
      <c r="CF225" s="177">
        <f t="shared" si="246"/>
        <v>0</v>
      </c>
      <c r="CG225" s="9"/>
    </row>
    <row r="226" spans="1:85" ht="29.25">
      <c r="A226" s="205" t="s">
        <v>677</v>
      </c>
      <c r="B226" s="186" t="s">
        <v>678</v>
      </c>
      <c r="C226" s="192" t="s">
        <v>679</v>
      </c>
      <c r="D226" s="225" t="s">
        <v>61</v>
      </c>
      <c r="E226" s="226">
        <v>8</v>
      </c>
      <c r="F226" s="221">
        <v>146.24</v>
      </c>
      <c r="G226" s="68">
        <f t="shared" si="195"/>
        <v>1169.92</v>
      </c>
      <c r="H226" s="69"/>
      <c r="I226" s="70">
        <f t="shared" si="196"/>
        <v>0</v>
      </c>
      <c r="J226" s="69"/>
      <c r="K226" s="70">
        <f t="shared" si="197"/>
        <v>0</v>
      </c>
      <c r="L226" s="69"/>
      <c r="M226" s="70">
        <f t="shared" si="198"/>
        <v>0</v>
      </c>
      <c r="N226" s="69"/>
      <c r="O226" s="70">
        <f t="shared" si="199"/>
        <v>0</v>
      </c>
      <c r="P226" s="69"/>
      <c r="Q226" s="70">
        <f t="shared" si="200"/>
        <v>0</v>
      </c>
      <c r="R226" s="71">
        <f t="shared" si="201"/>
        <v>8</v>
      </c>
      <c r="S226" s="70">
        <f t="shared" si="202"/>
        <v>1169.92</v>
      </c>
      <c r="T226" s="72">
        <f t="shared" si="203"/>
        <v>0</v>
      </c>
      <c r="U226" s="73">
        <f t="shared" si="204"/>
        <v>0</v>
      </c>
      <c r="V226" s="73">
        <f t="shared" si="205"/>
        <v>0</v>
      </c>
      <c r="W226" s="73">
        <f t="shared" si="206"/>
        <v>0</v>
      </c>
      <c r="X226" s="73">
        <f t="shared" si="207"/>
        <v>0</v>
      </c>
      <c r="Y226" s="73">
        <f t="shared" si="208"/>
        <v>0</v>
      </c>
      <c r="Z226" s="73">
        <f t="shared" si="209"/>
        <v>0</v>
      </c>
      <c r="AA226" s="74"/>
      <c r="AB226" s="177"/>
      <c r="AC226" s="177"/>
      <c r="AD226" s="177"/>
      <c r="AE226" s="177"/>
      <c r="AF226" s="177"/>
      <c r="AG226" s="177"/>
      <c r="AH226" s="177"/>
      <c r="AI226" s="177"/>
      <c r="AJ226" s="177"/>
      <c r="AK226" s="177"/>
      <c r="AL226" s="177"/>
      <c r="AM226" s="177"/>
      <c r="AN226" s="177"/>
      <c r="AO226" s="177"/>
      <c r="AP226" s="177"/>
      <c r="AQ226" s="177"/>
      <c r="AR226" s="177"/>
      <c r="AS226" s="177"/>
      <c r="AT226" s="177"/>
      <c r="AU226" s="71">
        <f t="shared" si="210"/>
        <v>8</v>
      </c>
      <c r="AV226" s="76">
        <f t="shared" si="211"/>
        <v>0</v>
      </c>
      <c r="AW226" s="76">
        <f t="shared" si="212"/>
        <v>0</v>
      </c>
      <c r="AX226" s="76">
        <f t="shared" si="213"/>
        <v>0</v>
      </c>
      <c r="AY226" s="76">
        <f t="shared" si="214"/>
        <v>0</v>
      </c>
      <c r="AZ226" s="76">
        <f t="shared" si="215"/>
        <v>0</v>
      </c>
      <c r="BA226" s="71">
        <f t="shared" si="216"/>
        <v>8</v>
      </c>
      <c r="BB226" s="71">
        <f t="shared" si="217"/>
        <v>0</v>
      </c>
      <c r="BC226" s="77">
        <f t="shared" si="218"/>
        <v>0</v>
      </c>
      <c r="BD226" s="77">
        <f t="shared" si="219"/>
        <v>0</v>
      </c>
      <c r="BE226" s="77">
        <f t="shared" si="220"/>
        <v>0</v>
      </c>
      <c r="BF226" s="77">
        <f t="shared" si="221"/>
        <v>0</v>
      </c>
      <c r="BG226" s="77">
        <f t="shared" si="222"/>
        <v>0</v>
      </c>
      <c r="BH226" s="77">
        <f t="shared" si="223"/>
        <v>0</v>
      </c>
      <c r="BI226" s="77">
        <f t="shared" si="224"/>
        <v>0</v>
      </c>
      <c r="BJ226" s="77">
        <f t="shared" si="225"/>
        <v>0</v>
      </c>
      <c r="BK226" s="77">
        <f t="shared" si="226"/>
        <v>0</v>
      </c>
      <c r="BL226" s="77">
        <f t="shared" si="227"/>
        <v>0</v>
      </c>
      <c r="BM226" s="77">
        <f t="shared" si="228"/>
        <v>0</v>
      </c>
      <c r="BN226" s="77">
        <f t="shared" si="229"/>
        <v>0</v>
      </c>
      <c r="BO226" s="77">
        <f t="shared" si="230"/>
        <v>0</v>
      </c>
      <c r="BP226" s="77">
        <f t="shared" si="231"/>
        <v>0</v>
      </c>
      <c r="BQ226" s="77">
        <f t="shared" si="232"/>
        <v>0</v>
      </c>
      <c r="BR226" s="77">
        <f t="shared" si="233"/>
        <v>0</v>
      </c>
      <c r="BS226" s="77">
        <f t="shared" si="234"/>
        <v>0</v>
      </c>
      <c r="BT226" s="77">
        <f t="shared" si="235"/>
        <v>0</v>
      </c>
      <c r="BU226" s="77">
        <f t="shared" si="236"/>
        <v>0</v>
      </c>
      <c r="BV226" s="77">
        <f t="shared" si="237"/>
        <v>0</v>
      </c>
      <c r="BW226" s="177"/>
      <c r="BX226" s="12" t="str">
        <f t="shared" si="238"/>
        <v/>
      </c>
      <c r="BY226" s="95">
        <f t="shared" si="239"/>
        <v>0</v>
      </c>
      <c r="BZ226" s="177">
        <f t="shared" si="240"/>
        <v>0</v>
      </c>
      <c r="CA226" s="177">
        <f t="shared" si="241"/>
        <v>0</v>
      </c>
      <c r="CB226" s="177">
        <f t="shared" si="242"/>
        <v>0</v>
      </c>
      <c r="CC226" s="177">
        <f t="shared" si="243"/>
        <v>0</v>
      </c>
      <c r="CD226" s="177">
        <f t="shared" si="244"/>
        <v>0</v>
      </c>
      <c r="CE226" s="177">
        <f t="shared" si="245"/>
        <v>0</v>
      </c>
      <c r="CF226" s="177">
        <f t="shared" si="246"/>
        <v>0</v>
      </c>
      <c r="CG226" s="9"/>
    </row>
    <row r="227" spans="1:85" ht="29.25">
      <c r="A227" s="239" t="s">
        <v>680</v>
      </c>
      <c r="B227" s="186" t="s">
        <v>681</v>
      </c>
      <c r="C227" s="192" t="s">
        <v>682</v>
      </c>
      <c r="D227" s="225" t="s">
        <v>61</v>
      </c>
      <c r="E227" s="226">
        <v>1</v>
      </c>
      <c r="F227" s="221">
        <v>552.54999999999995</v>
      </c>
      <c r="G227" s="68">
        <f t="shared" si="195"/>
        <v>552.54999999999995</v>
      </c>
      <c r="H227" s="69"/>
      <c r="I227" s="70">
        <f t="shared" si="196"/>
        <v>0</v>
      </c>
      <c r="J227" s="69"/>
      <c r="K227" s="70">
        <f t="shared" si="197"/>
        <v>0</v>
      </c>
      <c r="L227" s="69"/>
      <c r="M227" s="70">
        <f t="shared" si="198"/>
        <v>0</v>
      </c>
      <c r="N227" s="69"/>
      <c r="O227" s="70">
        <f t="shared" si="199"/>
        <v>0</v>
      </c>
      <c r="P227" s="69"/>
      <c r="Q227" s="70">
        <f t="shared" si="200"/>
        <v>0</v>
      </c>
      <c r="R227" s="71">
        <f t="shared" si="201"/>
        <v>1</v>
      </c>
      <c r="S227" s="70">
        <f t="shared" si="202"/>
        <v>552.54999999999995</v>
      </c>
      <c r="T227" s="72">
        <f t="shared" si="203"/>
        <v>0</v>
      </c>
      <c r="U227" s="73">
        <f t="shared" si="204"/>
        <v>0</v>
      </c>
      <c r="V227" s="73">
        <f t="shared" si="205"/>
        <v>0</v>
      </c>
      <c r="W227" s="73">
        <f t="shared" si="206"/>
        <v>0</v>
      </c>
      <c r="X227" s="73">
        <f t="shared" si="207"/>
        <v>0</v>
      </c>
      <c r="Y227" s="73">
        <f t="shared" si="208"/>
        <v>0</v>
      </c>
      <c r="Z227" s="73">
        <f t="shared" si="209"/>
        <v>0</v>
      </c>
      <c r="AA227" s="74"/>
      <c r="AB227" s="177"/>
      <c r="AC227" s="177"/>
      <c r="AD227" s="177"/>
      <c r="AE227" s="177"/>
      <c r="AF227" s="177"/>
      <c r="AG227" s="177"/>
      <c r="AH227" s="177"/>
      <c r="AI227" s="177"/>
      <c r="AJ227" s="177"/>
      <c r="AK227" s="177"/>
      <c r="AL227" s="177"/>
      <c r="AM227" s="177"/>
      <c r="AN227" s="177"/>
      <c r="AO227" s="177"/>
      <c r="AP227" s="177"/>
      <c r="AQ227" s="177"/>
      <c r="AR227" s="177"/>
      <c r="AS227" s="177"/>
      <c r="AT227" s="177"/>
      <c r="AU227" s="71">
        <f t="shared" si="210"/>
        <v>1</v>
      </c>
      <c r="AV227" s="76">
        <f t="shared" si="211"/>
        <v>0</v>
      </c>
      <c r="AW227" s="76">
        <f t="shared" si="212"/>
        <v>0</v>
      </c>
      <c r="AX227" s="76">
        <f t="shared" si="213"/>
        <v>0</v>
      </c>
      <c r="AY227" s="76">
        <f t="shared" si="214"/>
        <v>0</v>
      </c>
      <c r="AZ227" s="76">
        <f t="shared" si="215"/>
        <v>0</v>
      </c>
      <c r="BA227" s="71">
        <f t="shared" si="216"/>
        <v>1</v>
      </c>
      <c r="BB227" s="71">
        <f t="shared" si="217"/>
        <v>0</v>
      </c>
      <c r="BC227" s="77">
        <f t="shared" si="218"/>
        <v>0</v>
      </c>
      <c r="BD227" s="77">
        <f t="shared" si="219"/>
        <v>0</v>
      </c>
      <c r="BE227" s="77">
        <f t="shared" si="220"/>
        <v>0</v>
      </c>
      <c r="BF227" s="77">
        <f t="shared" si="221"/>
        <v>0</v>
      </c>
      <c r="BG227" s="77">
        <f t="shared" si="222"/>
        <v>0</v>
      </c>
      <c r="BH227" s="77">
        <f t="shared" si="223"/>
        <v>0</v>
      </c>
      <c r="BI227" s="77">
        <f t="shared" si="224"/>
        <v>0</v>
      </c>
      <c r="BJ227" s="77">
        <f t="shared" si="225"/>
        <v>0</v>
      </c>
      <c r="BK227" s="77">
        <f t="shared" si="226"/>
        <v>0</v>
      </c>
      <c r="BL227" s="77">
        <f t="shared" si="227"/>
        <v>0</v>
      </c>
      <c r="BM227" s="77">
        <f t="shared" si="228"/>
        <v>0</v>
      </c>
      <c r="BN227" s="77">
        <f t="shared" si="229"/>
        <v>0</v>
      </c>
      <c r="BO227" s="77">
        <f t="shared" si="230"/>
        <v>0</v>
      </c>
      <c r="BP227" s="77">
        <f t="shared" si="231"/>
        <v>0</v>
      </c>
      <c r="BQ227" s="77">
        <f t="shared" si="232"/>
        <v>0</v>
      </c>
      <c r="BR227" s="77">
        <f t="shared" si="233"/>
        <v>0</v>
      </c>
      <c r="BS227" s="77">
        <f t="shared" si="234"/>
        <v>0</v>
      </c>
      <c r="BT227" s="77">
        <f t="shared" si="235"/>
        <v>0</v>
      </c>
      <c r="BU227" s="77">
        <f t="shared" si="236"/>
        <v>0</v>
      </c>
      <c r="BV227" s="77">
        <f t="shared" si="237"/>
        <v>0</v>
      </c>
      <c r="BW227" s="177"/>
      <c r="BX227" s="12" t="str">
        <f t="shared" si="238"/>
        <v/>
      </c>
      <c r="BY227" s="95">
        <f t="shared" si="239"/>
        <v>0</v>
      </c>
      <c r="BZ227" s="177">
        <f t="shared" si="240"/>
        <v>0</v>
      </c>
      <c r="CA227" s="177">
        <f t="shared" si="241"/>
        <v>0</v>
      </c>
      <c r="CB227" s="177">
        <f t="shared" si="242"/>
        <v>0</v>
      </c>
      <c r="CC227" s="177">
        <f t="shared" si="243"/>
        <v>0</v>
      </c>
      <c r="CD227" s="177">
        <f t="shared" si="244"/>
        <v>0</v>
      </c>
      <c r="CE227" s="177">
        <f t="shared" si="245"/>
        <v>0</v>
      </c>
      <c r="CF227" s="177">
        <f t="shared" si="246"/>
        <v>0</v>
      </c>
      <c r="CG227" s="9"/>
    </row>
    <row r="228" spans="1:85">
      <c r="A228" s="205"/>
      <c r="B228" s="186" t="s">
        <v>683</v>
      </c>
      <c r="C228" s="222" t="s">
        <v>684</v>
      </c>
      <c r="D228" s="223"/>
      <c r="E228" s="226"/>
      <c r="F228" s="221"/>
      <c r="G228" s="68">
        <f t="shared" si="195"/>
        <v>0</v>
      </c>
      <c r="H228" s="69"/>
      <c r="I228" s="70">
        <f t="shared" si="196"/>
        <v>0</v>
      </c>
      <c r="J228" s="69"/>
      <c r="K228" s="70">
        <f t="shared" si="197"/>
        <v>0</v>
      </c>
      <c r="L228" s="69"/>
      <c r="M228" s="70">
        <f t="shared" si="198"/>
        <v>0</v>
      </c>
      <c r="N228" s="69"/>
      <c r="O228" s="70">
        <f t="shared" si="199"/>
        <v>0</v>
      </c>
      <c r="P228" s="69"/>
      <c r="Q228" s="70">
        <f t="shared" si="200"/>
        <v>0</v>
      </c>
      <c r="R228" s="71">
        <f t="shared" si="201"/>
        <v>0</v>
      </c>
      <c r="S228" s="70">
        <f t="shared" si="202"/>
        <v>0</v>
      </c>
      <c r="T228" s="72" t="str">
        <f t="shared" si="203"/>
        <v/>
      </c>
      <c r="U228" s="73">
        <f t="shared" si="204"/>
        <v>0</v>
      </c>
      <c r="V228" s="73">
        <f t="shared" si="205"/>
        <v>0</v>
      </c>
      <c r="W228" s="73">
        <f t="shared" si="206"/>
        <v>0</v>
      </c>
      <c r="X228" s="73">
        <f t="shared" si="207"/>
        <v>0</v>
      </c>
      <c r="Y228" s="73">
        <f t="shared" si="208"/>
        <v>0</v>
      </c>
      <c r="Z228" s="73" t="str">
        <f t="shared" si="209"/>
        <v/>
      </c>
      <c r="AA228" s="74"/>
      <c r="AB228" s="177"/>
      <c r="AC228" s="177"/>
      <c r="AD228" s="177"/>
      <c r="AE228" s="177"/>
      <c r="AF228" s="177"/>
      <c r="AG228" s="177"/>
      <c r="AH228" s="177"/>
      <c r="AI228" s="177"/>
      <c r="AJ228" s="177"/>
      <c r="AK228" s="177"/>
      <c r="AL228" s="177"/>
      <c r="AM228" s="177"/>
      <c r="AN228" s="177"/>
      <c r="AO228" s="177"/>
      <c r="AP228" s="177"/>
      <c r="AQ228" s="177"/>
      <c r="AR228" s="177"/>
      <c r="AS228" s="177"/>
      <c r="AT228" s="177"/>
      <c r="AU228" s="71" t="str">
        <f t="shared" si="210"/>
        <v/>
      </c>
      <c r="AV228" s="76">
        <f t="shared" si="211"/>
        <v>0</v>
      </c>
      <c r="AW228" s="76">
        <f t="shared" si="212"/>
        <v>0</v>
      </c>
      <c r="AX228" s="76">
        <f t="shared" si="213"/>
        <v>0</v>
      </c>
      <c r="AY228" s="76">
        <f t="shared" si="214"/>
        <v>0</v>
      </c>
      <c r="AZ228" s="76">
        <f t="shared" si="215"/>
        <v>0</v>
      </c>
      <c r="BA228" s="71">
        <f t="shared" si="216"/>
        <v>0</v>
      </c>
      <c r="BB228" s="71">
        <f t="shared" si="217"/>
        <v>0</v>
      </c>
      <c r="BC228" s="77">
        <f t="shared" si="218"/>
        <v>0</v>
      </c>
      <c r="BD228" s="77">
        <f t="shared" si="219"/>
        <v>0</v>
      </c>
      <c r="BE228" s="77">
        <f t="shared" si="220"/>
        <v>0</v>
      </c>
      <c r="BF228" s="77">
        <f t="shared" si="221"/>
        <v>0</v>
      </c>
      <c r="BG228" s="77">
        <f t="shared" si="222"/>
        <v>0</v>
      </c>
      <c r="BH228" s="77">
        <f t="shared" si="223"/>
        <v>0</v>
      </c>
      <c r="BI228" s="77">
        <f t="shared" si="224"/>
        <v>0</v>
      </c>
      <c r="BJ228" s="77">
        <f t="shared" si="225"/>
        <v>0</v>
      </c>
      <c r="BK228" s="77">
        <f t="shared" si="226"/>
        <v>0</v>
      </c>
      <c r="BL228" s="77">
        <f t="shared" si="227"/>
        <v>0</v>
      </c>
      <c r="BM228" s="77">
        <f t="shared" si="228"/>
        <v>0</v>
      </c>
      <c r="BN228" s="77">
        <f t="shared" si="229"/>
        <v>0</v>
      </c>
      <c r="BO228" s="77">
        <f t="shared" si="230"/>
        <v>0</v>
      </c>
      <c r="BP228" s="77">
        <f t="shared" si="231"/>
        <v>0</v>
      </c>
      <c r="BQ228" s="77">
        <f t="shared" si="232"/>
        <v>0</v>
      </c>
      <c r="BR228" s="77">
        <f t="shared" si="233"/>
        <v>0</v>
      </c>
      <c r="BS228" s="77">
        <f t="shared" si="234"/>
        <v>0</v>
      </c>
      <c r="BT228" s="77">
        <f t="shared" si="235"/>
        <v>0</v>
      </c>
      <c r="BU228" s="77">
        <f t="shared" si="236"/>
        <v>0</v>
      </c>
      <c r="BV228" s="77">
        <f t="shared" si="237"/>
        <v>0</v>
      </c>
      <c r="BW228" s="177"/>
      <c r="BX228" s="12" t="str">
        <f t="shared" si="238"/>
        <v/>
      </c>
      <c r="BY228" s="95">
        <f t="shared" si="239"/>
        <v>0</v>
      </c>
      <c r="BZ228" s="177">
        <f t="shared" si="240"/>
        <v>0</v>
      </c>
      <c r="CA228" s="177">
        <f t="shared" si="241"/>
        <v>0</v>
      </c>
      <c r="CB228" s="177">
        <f t="shared" si="242"/>
        <v>0</v>
      </c>
      <c r="CC228" s="177">
        <f t="shared" si="243"/>
        <v>0</v>
      </c>
      <c r="CD228" s="177">
        <f t="shared" si="244"/>
        <v>0</v>
      </c>
      <c r="CE228" s="177">
        <f t="shared" si="245"/>
        <v>0</v>
      </c>
      <c r="CF228" s="177">
        <f t="shared" si="246"/>
        <v>0</v>
      </c>
      <c r="CG228" s="9"/>
    </row>
    <row r="229" spans="1:85">
      <c r="A229" s="205" t="s">
        <v>685</v>
      </c>
      <c r="B229" s="186" t="s">
        <v>686</v>
      </c>
      <c r="C229" s="192" t="s">
        <v>687</v>
      </c>
      <c r="D229" s="225" t="s">
        <v>61</v>
      </c>
      <c r="E229" s="226">
        <v>1</v>
      </c>
      <c r="F229" s="221">
        <v>8.77</v>
      </c>
      <c r="G229" s="68">
        <f t="shared" si="195"/>
        <v>8.77</v>
      </c>
      <c r="H229" s="69"/>
      <c r="I229" s="70">
        <f t="shared" si="196"/>
        <v>0</v>
      </c>
      <c r="J229" s="69"/>
      <c r="K229" s="70">
        <f t="shared" si="197"/>
        <v>0</v>
      </c>
      <c r="L229" s="69"/>
      <c r="M229" s="70">
        <f t="shared" si="198"/>
        <v>0</v>
      </c>
      <c r="N229" s="69"/>
      <c r="O229" s="70">
        <f t="shared" si="199"/>
        <v>0</v>
      </c>
      <c r="P229" s="69"/>
      <c r="Q229" s="70">
        <f t="shared" si="200"/>
        <v>0</v>
      </c>
      <c r="R229" s="71">
        <f t="shared" si="201"/>
        <v>1</v>
      </c>
      <c r="S229" s="70">
        <f t="shared" si="202"/>
        <v>8.77</v>
      </c>
      <c r="T229" s="72">
        <f t="shared" si="203"/>
        <v>0</v>
      </c>
      <c r="U229" s="73">
        <f t="shared" si="204"/>
        <v>0</v>
      </c>
      <c r="V229" s="73">
        <f t="shared" si="205"/>
        <v>0</v>
      </c>
      <c r="W229" s="73">
        <f t="shared" si="206"/>
        <v>0</v>
      </c>
      <c r="X229" s="73">
        <f t="shared" si="207"/>
        <v>0</v>
      </c>
      <c r="Y229" s="73">
        <f t="shared" si="208"/>
        <v>0</v>
      </c>
      <c r="Z229" s="73">
        <f t="shared" si="209"/>
        <v>0</v>
      </c>
      <c r="AA229" s="74"/>
      <c r="AB229" s="177"/>
      <c r="AC229" s="177"/>
      <c r="AD229" s="177"/>
      <c r="AE229" s="177"/>
      <c r="AF229" s="177"/>
      <c r="AG229" s="177"/>
      <c r="AH229" s="177"/>
      <c r="AI229" s="177"/>
      <c r="AJ229" s="177"/>
      <c r="AK229" s="177"/>
      <c r="AL229" s="177"/>
      <c r="AM229" s="177"/>
      <c r="AN229" s="177"/>
      <c r="AO229" s="177"/>
      <c r="AP229" s="177"/>
      <c r="AQ229" s="177"/>
      <c r="AR229" s="177"/>
      <c r="AS229" s="177"/>
      <c r="AT229" s="177"/>
      <c r="AU229" s="71">
        <f t="shared" si="210"/>
        <v>1</v>
      </c>
      <c r="AV229" s="76">
        <f t="shared" si="211"/>
        <v>0</v>
      </c>
      <c r="AW229" s="76">
        <f t="shared" si="212"/>
        <v>0</v>
      </c>
      <c r="AX229" s="76">
        <f t="shared" si="213"/>
        <v>0</v>
      </c>
      <c r="AY229" s="76">
        <f t="shared" si="214"/>
        <v>0</v>
      </c>
      <c r="AZ229" s="76">
        <f t="shared" si="215"/>
        <v>0</v>
      </c>
      <c r="BA229" s="71">
        <f t="shared" si="216"/>
        <v>1</v>
      </c>
      <c r="BB229" s="71">
        <f t="shared" si="217"/>
        <v>0</v>
      </c>
      <c r="BC229" s="77">
        <f t="shared" si="218"/>
        <v>0</v>
      </c>
      <c r="BD229" s="77">
        <f t="shared" si="219"/>
        <v>0</v>
      </c>
      <c r="BE229" s="77">
        <f t="shared" si="220"/>
        <v>0</v>
      </c>
      <c r="BF229" s="77">
        <f t="shared" si="221"/>
        <v>0</v>
      </c>
      <c r="BG229" s="77">
        <f t="shared" si="222"/>
        <v>0</v>
      </c>
      <c r="BH229" s="77">
        <f t="shared" si="223"/>
        <v>0</v>
      </c>
      <c r="BI229" s="77">
        <f t="shared" si="224"/>
        <v>0</v>
      </c>
      <c r="BJ229" s="77">
        <f t="shared" si="225"/>
        <v>0</v>
      </c>
      <c r="BK229" s="77">
        <f t="shared" si="226"/>
        <v>0</v>
      </c>
      <c r="BL229" s="77">
        <f t="shared" si="227"/>
        <v>0</v>
      </c>
      <c r="BM229" s="77">
        <f t="shared" si="228"/>
        <v>0</v>
      </c>
      <c r="BN229" s="77">
        <f t="shared" si="229"/>
        <v>0</v>
      </c>
      <c r="BO229" s="77">
        <f t="shared" si="230"/>
        <v>0</v>
      </c>
      <c r="BP229" s="77">
        <f t="shared" si="231"/>
        <v>0</v>
      </c>
      <c r="BQ229" s="77">
        <f t="shared" si="232"/>
        <v>0</v>
      </c>
      <c r="BR229" s="77">
        <f t="shared" si="233"/>
        <v>0</v>
      </c>
      <c r="BS229" s="77">
        <f t="shared" si="234"/>
        <v>0</v>
      </c>
      <c r="BT229" s="77">
        <f t="shared" si="235"/>
        <v>0</v>
      </c>
      <c r="BU229" s="77">
        <f t="shared" si="236"/>
        <v>0</v>
      </c>
      <c r="BV229" s="77">
        <f t="shared" si="237"/>
        <v>0</v>
      </c>
      <c r="BW229" s="177"/>
      <c r="BX229" s="12" t="str">
        <f t="shared" si="238"/>
        <v/>
      </c>
      <c r="BY229" s="95">
        <f t="shared" si="239"/>
        <v>0</v>
      </c>
      <c r="BZ229" s="177">
        <f t="shared" si="240"/>
        <v>0</v>
      </c>
      <c r="CA229" s="177">
        <f t="shared" si="241"/>
        <v>0</v>
      </c>
      <c r="CB229" s="177">
        <f t="shared" si="242"/>
        <v>0</v>
      </c>
      <c r="CC229" s="177">
        <f t="shared" si="243"/>
        <v>0</v>
      </c>
      <c r="CD229" s="177">
        <f t="shared" si="244"/>
        <v>0</v>
      </c>
      <c r="CE229" s="177">
        <f t="shared" si="245"/>
        <v>0</v>
      </c>
      <c r="CF229" s="177">
        <f t="shared" si="246"/>
        <v>0</v>
      </c>
      <c r="CG229" s="9"/>
    </row>
    <row r="230" spans="1:85">
      <c r="A230" s="205">
        <v>83447</v>
      </c>
      <c r="B230" s="186" t="s">
        <v>688</v>
      </c>
      <c r="C230" s="192" t="s">
        <v>689</v>
      </c>
      <c r="D230" s="225" t="s">
        <v>61</v>
      </c>
      <c r="E230" s="226">
        <v>1</v>
      </c>
      <c r="F230" s="221">
        <v>118.04</v>
      </c>
      <c r="G230" s="68">
        <f t="shared" si="195"/>
        <v>118.04</v>
      </c>
      <c r="H230" s="69"/>
      <c r="I230" s="70">
        <f t="shared" si="196"/>
        <v>0</v>
      </c>
      <c r="J230" s="69"/>
      <c r="K230" s="70">
        <f t="shared" si="197"/>
        <v>0</v>
      </c>
      <c r="L230" s="69"/>
      <c r="M230" s="70">
        <f t="shared" si="198"/>
        <v>0</v>
      </c>
      <c r="N230" s="69"/>
      <c r="O230" s="70">
        <f t="shared" si="199"/>
        <v>0</v>
      </c>
      <c r="P230" s="69"/>
      <c r="Q230" s="70">
        <f t="shared" si="200"/>
        <v>0</v>
      </c>
      <c r="R230" s="71">
        <f t="shared" si="201"/>
        <v>1</v>
      </c>
      <c r="S230" s="70">
        <f t="shared" si="202"/>
        <v>118.04</v>
      </c>
      <c r="T230" s="72">
        <f t="shared" si="203"/>
        <v>0</v>
      </c>
      <c r="U230" s="73">
        <f t="shared" si="204"/>
        <v>0</v>
      </c>
      <c r="V230" s="73">
        <f t="shared" si="205"/>
        <v>0</v>
      </c>
      <c r="W230" s="73">
        <f t="shared" si="206"/>
        <v>0</v>
      </c>
      <c r="X230" s="73">
        <f t="shared" si="207"/>
        <v>0</v>
      </c>
      <c r="Y230" s="73">
        <f t="shared" si="208"/>
        <v>0</v>
      </c>
      <c r="Z230" s="73">
        <f t="shared" si="209"/>
        <v>0</v>
      </c>
      <c r="AA230" s="74"/>
      <c r="AB230" s="177"/>
      <c r="AC230" s="177"/>
      <c r="AD230" s="177"/>
      <c r="AE230" s="177"/>
      <c r="AF230" s="177"/>
      <c r="AG230" s="177"/>
      <c r="AH230" s="177"/>
      <c r="AI230" s="177"/>
      <c r="AJ230" s="177"/>
      <c r="AK230" s="177"/>
      <c r="AL230" s="177"/>
      <c r="AM230" s="177"/>
      <c r="AN230" s="177"/>
      <c r="AO230" s="177"/>
      <c r="AP230" s="177"/>
      <c r="AQ230" s="177"/>
      <c r="AR230" s="177"/>
      <c r="AS230" s="177"/>
      <c r="AT230" s="177"/>
      <c r="AU230" s="71">
        <f t="shared" si="210"/>
        <v>1</v>
      </c>
      <c r="AV230" s="76">
        <f t="shared" si="211"/>
        <v>0</v>
      </c>
      <c r="AW230" s="76">
        <f t="shared" si="212"/>
        <v>0</v>
      </c>
      <c r="AX230" s="76">
        <f t="shared" si="213"/>
        <v>0</v>
      </c>
      <c r="AY230" s="76">
        <f t="shared" si="214"/>
        <v>0</v>
      </c>
      <c r="AZ230" s="76">
        <f t="shared" si="215"/>
        <v>0</v>
      </c>
      <c r="BA230" s="71">
        <f t="shared" si="216"/>
        <v>1</v>
      </c>
      <c r="BB230" s="71">
        <f t="shared" si="217"/>
        <v>0</v>
      </c>
      <c r="BC230" s="77">
        <f t="shared" si="218"/>
        <v>0</v>
      </c>
      <c r="BD230" s="77">
        <f t="shared" si="219"/>
        <v>0</v>
      </c>
      <c r="BE230" s="77">
        <f t="shared" si="220"/>
        <v>0</v>
      </c>
      <c r="BF230" s="77">
        <f t="shared" si="221"/>
        <v>0</v>
      </c>
      <c r="BG230" s="77">
        <f t="shared" si="222"/>
        <v>0</v>
      </c>
      <c r="BH230" s="77">
        <f t="shared" si="223"/>
        <v>0</v>
      </c>
      <c r="BI230" s="77">
        <f t="shared" si="224"/>
        <v>0</v>
      </c>
      <c r="BJ230" s="77">
        <f t="shared" si="225"/>
        <v>0</v>
      </c>
      <c r="BK230" s="77">
        <f t="shared" si="226"/>
        <v>0</v>
      </c>
      <c r="BL230" s="77">
        <f t="shared" si="227"/>
        <v>0</v>
      </c>
      <c r="BM230" s="77">
        <f t="shared" si="228"/>
        <v>0</v>
      </c>
      <c r="BN230" s="77">
        <f t="shared" si="229"/>
        <v>0</v>
      </c>
      <c r="BO230" s="77">
        <f t="shared" si="230"/>
        <v>0</v>
      </c>
      <c r="BP230" s="77">
        <f t="shared" si="231"/>
        <v>0</v>
      </c>
      <c r="BQ230" s="77">
        <f t="shared" si="232"/>
        <v>0</v>
      </c>
      <c r="BR230" s="77">
        <f t="shared" si="233"/>
        <v>0</v>
      </c>
      <c r="BS230" s="77">
        <f t="shared" si="234"/>
        <v>0</v>
      </c>
      <c r="BT230" s="77">
        <f t="shared" si="235"/>
        <v>0</v>
      </c>
      <c r="BU230" s="77">
        <f t="shared" si="236"/>
        <v>0</v>
      </c>
      <c r="BV230" s="77">
        <f t="shared" si="237"/>
        <v>0</v>
      </c>
      <c r="BW230" s="177"/>
      <c r="BX230" s="12" t="str">
        <f t="shared" si="238"/>
        <v/>
      </c>
      <c r="BY230" s="95">
        <f t="shared" si="239"/>
        <v>0</v>
      </c>
      <c r="BZ230" s="177">
        <f t="shared" si="240"/>
        <v>0</v>
      </c>
      <c r="CA230" s="177">
        <f t="shared" si="241"/>
        <v>0</v>
      </c>
      <c r="CB230" s="177">
        <f t="shared" si="242"/>
        <v>0</v>
      </c>
      <c r="CC230" s="177">
        <f t="shared" si="243"/>
        <v>0</v>
      </c>
      <c r="CD230" s="177">
        <f t="shared" si="244"/>
        <v>0</v>
      </c>
      <c r="CE230" s="177">
        <f t="shared" si="245"/>
        <v>0</v>
      </c>
      <c r="CF230" s="177">
        <f t="shared" si="246"/>
        <v>0</v>
      </c>
      <c r="CG230" s="9"/>
    </row>
    <row r="231" spans="1:85">
      <c r="A231" s="205">
        <v>83484</v>
      </c>
      <c r="B231" s="186" t="s">
        <v>690</v>
      </c>
      <c r="C231" s="192" t="s">
        <v>691</v>
      </c>
      <c r="D231" s="225" t="s">
        <v>61</v>
      </c>
      <c r="E231" s="226">
        <v>1</v>
      </c>
      <c r="F231" s="221">
        <v>65.48</v>
      </c>
      <c r="G231" s="68">
        <f t="shared" si="195"/>
        <v>65.48</v>
      </c>
      <c r="H231" s="69"/>
      <c r="I231" s="70">
        <f t="shared" si="196"/>
        <v>0</v>
      </c>
      <c r="J231" s="69"/>
      <c r="K231" s="70">
        <f t="shared" si="197"/>
        <v>0</v>
      </c>
      <c r="L231" s="69"/>
      <c r="M231" s="70">
        <f t="shared" si="198"/>
        <v>0</v>
      </c>
      <c r="N231" s="69"/>
      <c r="O231" s="70">
        <f t="shared" si="199"/>
        <v>0</v>
      </c>
      <c r="P231" s="69"/>
      <c r="Q231" s="70">
        <f t="shared" si="200"/>
        <v>0</v>
      </c>
      <c r="R231" s="71">
        <f t="shared" si="201"/>
        <v>1</v>
      </c>
      <c r="S231" s="70">
        <f t="shared" si="202"/>
        <v>65.48</v>
      </c>
      <c r="T231" s="72">
        <f t="shared" si="203"/>
        <v>0</v>
      </c>
      <c r="U231" s="73">
        <f t="shared" si="204"/>
        <v>0</v>
      </c>
      <c r="V231" s="73">
        <f t="shared" si="205"/>
        <v>0</v>
      </c>
      <c r="W231" s="73">
        <f t="shared" si="206"/>
        <v>0</v>
      </c>
      <c r="X231" s="73">
        <f t="shared" si="207"/>
        <v>0</v>
      </c>
      <c r="Y231" s="73">
        <f t="shared" si="208"/>
        <v>0</v>
      </c>
      <c r="Z231" s="73">
        <f t="shared" si="209"/>
        <v>0</v>
      </c>
      <c r="AA231" s="74"/>
      <c r="AB231" s="177"/>
      <c r="AC231" s="177"/>
      <c r="AD231" s="177"/>
      <c r="AE231" s="177"/>
      <c r="AF231" s="177"/>
      <c r="AG231" s="177"/>
      <c r="AH231" s="177"/>
      <c r="AI231" s="177"/>
      <c r="AJ231" s="177"/>
      <c r="AK231" s="177"/>
      <c r="AL231" s="177"/>
      <c r="AM231" s="177"/>
      <c r="AN231" s="177"/>
      <c r="AO231" s="177"/>
      <c r="AP231" s="177"/>
      <c r="AQ231" s="177"/>
      <c r="AR231" s="177"/>
      <c r="AS231" s="177"/>
      <c r="AT231" s="177"/>
      <c r="AU231" s="71">
        <f t="shared" si="210"/>
        <v>1</v>
      </c>
      <c r="AV231" s="76">
        <f t="shared" si="211"/>
        <v>0</v>
      </c>
      <c r="AW231" s="76">
        <f t="shared" si="212"/>
        <v>0</v>
      </c>
      <c r="AX231" s="76">
        <f t="shared" si="213"/>
        <v>0</v>
      </c>
      <c r="AY231" s="76">
        <f t="shared" si="214"/>
        <v>0</v>
      </c>
      <c r="AZ231" s="76">
        <f t="shared" si="215"/>
        <v>0</v>
      </c>
      <c r="BA231" s="71">
        <f t="shared" si="216"/>
        <v>1</v>
      </c>
      <c r="BB231" s="71">
        <f t="shared" si="217"/>
        <v>0</v>
      </c>
      <c r="BC231" s="77">
        <f t="shared" si="218"/>
        <v>0</v>
      </c>
      <c r="BD231" s="77">
        <f t="shared" si="219"/>
        <v>0</v>
      </c>
      <c r="BE231" s="77">
        <f t="shared" si="220"/>
        <v>0</v>
      </c>
      <c r="BF231" s="77">
        <f t="shared" si="221"/>
        <v>0</v>
      </c>
      <c r="BG231" s="77">
        <f t="shared" si="222"/>
        <v>0</v>
      </c>
      <c r="BH231" s="77">
        <f t="shared" si="223"/>
        <v>0</v>
      </c>
      <c r="BI231" s="77">
        <f t="shared" si="224"/>
        <v>0</v>
      </c>
      <c r="BJ231" s="77">
        <f t="shared" si="225"/>
        <v>0</v>
      </c>
      <c r="BK231" s="77">
        <f t="shared" si="226"/>
        <v>0</v>
      </c>
      <c r="BL231" s="77">
        <f t="shared" si="227"/>
        <v>0</v>
      </c>
      <c r="BM231" s="77">
        <f t="shared" si="228"/>
        <v>0</v>
      </c>
      <c r="BN231" s="77">
        <f t="shared" si="229"/>
        <v>0</v>
      </c>
      <c r="BO231" s="77">
        <f t="shared" si="230"/>
        <v>0</v>
      </c>
      <c r="BP231" s="77">
        <f t="shared" si="231"/>
        <v>0</v>
      </c>
      <c r="BQ231" s="77">
        <f t="shared" si="232"/>
        <v>0</v>
      </c>
      <c r="BR231" s="77">
        <f t="shared" si="233"/>
        <v>0</v>
      </c>
      <c r="BS231" s="77">
        <f t="shared" si="234"/>
        <v>0</v>
      </c>
      <c r="BT231" s="77">
        <f t="shared" si="235"/>
        <v>0</v>
      </c>
      <c r="BU231" s="77">
        <f t="shared" si="236"/>
        <v>0</v>
      </c>
      <c r="BV231" s="77">
        <f t="shared" si="237"/>
        <v>0</v>
      </c>
      <c r="BW231" s="177"/>
      <c r="BX231" s="12" t="str">
        <f t="shared" si="238"/>
        <v/>
      </c>
      <c r="BY231" s="95">
        <f t="shared" si="239"/>
        <v>0</v>
      </c>
      <c r="BZ231" s="177">
        <f t="shared" si="240"/>
        <v>0</v>
      </c>
      <c r="CA231" s="177">
        <f t="shared" si="241"/>
        <v>0</v>
      </c>
      <c r="CB231" s="177">
        <f t="shared" si="242"/>
        <v>0</v>
      </c>
      <c r="CC231" s="177">
        <f t="shared" si="243"/>
        <v>0</v>
      </c>
      <c r="CD231" s="177">
        <f t="shared" si="244"/>
        <v>0</v>
      </c>
      <c r="CE231" s="177">
        <f t="shared" si="245"/>
        <v>0</v>
      </c>
      <c r="CF231" s="177">
        <f t="shared" si="246"/>
        <v>0</v>
      </c>
      <c r="CG231" s="9"/>
    </row>
    <row r="232" spans="1:85">
      <c r="A232" s="205" t="s">
        <v>692</v>
      </c>
      <c r="B232" s="186" t="s">
        <v>693</v>
      </c>
      <c r="C232" s="192" t="s">
        <v>694</v>
      </c>
      <c r="D232" s="225" t="s">
        <v>61</v>
      </c>
      <c r="E232" s="226">
        <v>1</v>
      </c>
      <c r="F232" s="221">
        <v>5.25</v>
      </c>
      <c r="G232" s="68">
        <f t="shared" si="195"/>
        <v>5.25</v>
      </c>
      <c r="H232" s="69"/>
      <c r="I232" s="70">
        <f t="shared" si="196"/>
        <v>0</v>
      </c>
      <c r="J232" s="69"/>
      <c r="K232" s="70">
        <f t="shared" si="197"/>
        <v>0</v>
      </c>
      <c r="L232" s="69"/>
      <c r="M232" s="70">
        <f t="shared" si="198"/>
        <v>0</v>
      </c>
      <c r="N232" s="69"/>
      <c r="O232" s="70">
        <f t="shared" si="199"/>
        <v>0</v>
      </c>
      <c r="P232" s="69"/>
      <c r="Q232" s="70">
        <f t="shared" si="200"/>
        <v>0</v>
      </c>
      <c r="R232" s="71">
        <f t="shared" si="201"/>
        <v>1</v>
      </c>
      <c r="S232" s="70">
        <f t="shared" si="202"/>
        <v>5.25</v>
      </c>
      <c r="T232" s="72">
        <f t="shared" si="203"/>
        <v>0</v>
      </c>
      <c r="U232" s="73">
        <f t="shared" si="204"/>
        <v>0</v>
      </c>
      <c r="V232" s="73">
        <f t="shared" si="205"/>
        <v>0</v>
      </c>
      <c r="W232" s="73">
        <f t="shared" si="206"/>
        <v>0</v>
      </c>
      <c r="X232" s="73">
        <f t="shared" si="207"/>
        <v>0</v>
      </c>
      <c r="Y232" s="73">
        <f t="shared" si="208"/>
        <v>0</v>
      </c>
      <c r="Z232" s="73">
        <f t="shared" si="209"/>
        <v>0</v>
      </c>
      <c r="AA232" s="74"/>
      <c r="AB232" s="177"/>
      <c r="AC232" s="177"/>
      <c r="AD232" s="177"/>
      <c r="AE232" s="177"/>
      <c r="AF232" s="177"/>
      <c r="AG232" s="177"/>
      <c r="AH232" s="177"/>
      <c r="AI232" s="177"/>
      <c r="AJ232" s="177"/>
      <c r="AK232" s="177"/>
      <c r="AL232" s="177"/>
      <c r="AM232" s="177"/>
      <c r="AN232" s="177"/>
      <c r="AO232" s="177"/>
      <c r="AP232" s="177"/>
      <c r="AQ232" s="177"/>
      <c r="AR232" s="177"/>
      <c r="AS232" s="177"/>
      <c r="AT232" s="177"/>
      <c r="AU232" s="71">
        <f t="shared" si="210"/>
        <v>1</v>
      </c>
      <c r="AV232" s="76">
        <f t="shared" si="211"/>
        <v>0</v>
      </c>
      <c r="AW232" s="76">
        <f t="shared" si="212"/>
        <v>0</v>
      </c>
      <c r="AX232" s="76">
        <f t="shared" si="213"/>
        <v>0</v>
      </c>
      <c r="AY232" s="76">
        <f t="shared" si="214"/>
        <v>0</v>
      </c>
      <c r="AZ232" s="76">
        <f t="shared" si="215"/>
        <v>0</v>
      </c>
      <c r="BA232" s="71">
        <f t="shared" si="216"/>
        <v>1</v>
      </c>
      <c r="BB232" s="71">
        <f t="shared" si="217"/>
        <v>0</v>
      </c>
      <c r="BC232" s="77">
        <f t="shared" si="218"/>
        <v>0</v>
      </c>
      <c r="BD232" s="77">
        <f t="shared" si="219"/>
        <v>0</v>
      </c>
      <c r="BE232" s="77">
        <f t="shared" si="220"/>
        <v>0</v>
      </c>
      <c r="BF232" s="77">
        <f t="shared" si="221"/>
        <v>0</v>
      </c>
      <c r="BG232" s="77">
        <f t="shared" si="222"/>
        <v>0</v>
      </c>
      <c r="BH232" s="77">
        <f t="shared" si="223"/>
        <v>0</v>
      </c>
      <c r="BI232" s="77">
        <f t="shared" si="224"/>
        <v>0</v>
      </c>
      <c r="BJ232" s="77">
        <f t="shared" si="225"/>
        <v>0</v>
      </c>
      <c r="BK232" s="77">
        <f t="shared" si="226"/>
        <v>0</v>
      </c>
      <c r="BL232" s="77">
        <f t="shared" si="227"/>
        <v>0</v>
      </c>
      <c r="BM232" s="77">
        <f t="shared" si="228"/>
        <v>0</v>
      </c>
      <c r="BN232" s="77">
        <f t="shared" si="229"/>
        <v>0</v>
      </c>
      <c r="BO232" s="77">
        <f t="shared" si="230"/>
        <v>0</v>
      </c>
      <c r="BP232" s="77">
        <f t="shared" si="231"/>
        <v>0</v>
      </c>
      <c r="BQ232" s="77">
        <f t="shared" si="232"/>
        <v>0</v>
      </c>
      <c r="BR232" s="77">
        <f t="shared" si="233"/>
        <v>0</v>
      </c>
      <c r="BS232" s="77">
        <f t="shared" si="234"/>
        <v>0</v>
      </c>
      <c r="BT232" s="77">
        <f t="shared" si="235"/>
        <v>0</v>
      </c>
      <c r="BU232" s="77">
        <f t="shared" si="236"/>
        <v>0</v>
      </c>
      <c r="BV232" s="77">
        <f t="shared" si="237"/>
        <v>0</v>
      </c>
      <c r="BW232" s="177"/>
      <c r="BX232" s="12" t="str">
        <f t="shared" si="238"/>
        <v/>
      </c>
      <c r="BY232" s="95">
        <f t="shared" si="239"/>
        <v>0</v>
      </c>
      <c r="BZ232" s="177">
        <f t="shared" si="240"/>
        <v>0</v>
      </c>
      <c r="CA232" s="177">
        <f t="shared" si="241"/>
        <v>0</v>
      </c>
      <c r="CB232" s="177">
        <f t="shared" si="242"/>
        <v>0</v>
      </c>
      <c r="CC232" s="177">
        <f t="shared" si="243"/>
        <v>0</v>
      </c>
      <c r="CD232" s="177">
        <f t="shared" si="244"/>
        <v>0</v>
      </c>
      <c r="CE232" s="177">
        <f t="shared" si="245"/>
        <v>0</v>
      </c>
      <c r="CF232" s="177">
        <f t="shared" si="246"/>
        <v>0</v>
      </c>
      <c r="CG232" s="9"/>
    </row>
    <row r="233" spans="1:85">
      <c r="A233" s="205" t="s">
        <v>695</v>
      </c>
      <c r="B233" s="186" t="s">
        <v>696</v>
      </c>
      <c r="C233" s="192" t="s">
        <v>697</v>
      </c>
      <c r="D233" s="225" t="s">
        <v>61</v>
      </c>
      <c r="E233" s="226">
        <v>1</v>
      </c>
      <c r="F233" s="221">
        <v>4.25</v>
      </c>
      <c r="G233" s="68">
        <f t="shared" si="195"/>
        <v>4.25</v>
      </c>
      <c r="H233" s="69"/>
      <c r="I233" s="70">
        <f t="shared" si="196"/>
        <v>0</v>
      </c>
      <c r="J233" s="69"/>
      <c r="K233" s="70">
        <f t="shared" si="197"/>
        <v>0</v>
      </c>
      <c r="L233" s="69"/>
      <c r="M233" s="70">
        <f t="shared" si="198"/>
        <v>0</v>
      </c>
      <c r="N233" s="69"/>
      <c r="O233" s="70">
        <f t="shared" si="199"/>
        <v>0</v>
      </c>
      <c r="P233" s="69"/>
      <c r="Q233" s="70">
        <f t="shared" si="200"/>
        <v>0</v>
      </c>
      <c r="R233" s="71">
        <f t="shared" si="201"/>
        <v>1</v>
      </c>
      <c r="S233" s="70">
        <f t="shared" si="202"/>
        <v>4.25</v>
      </c>
      <c r="T233" s="72">
        <f t="shared" si="203"/>
        <v>0</v>
      </c>
      <c r="U233" s="73">
        <f t="shared" si="204"/>
        <v>0</v>
      </c>
      <c r="V233" s="73">
        <f t="shared" si="205"/>
        <v>0</v>
      </c>
      <c r="W233" s="73">
        <f t="shared" si="206"/>
        <v>0</v>
      </c>
      <c r="X233" s="73">
        <f t="shared" si="207"/>
        <v>0</v>
      </c>
      <c r="Y233" s="73">
        <f t="shared" si="208"/>
        <v>0</v>
      </c>
      <c r="Z233" s="73">
        <f t="shared" si="209"/>
        <v>0</v>
      </c>
      <c r="AA233" s="74"/>
      <c r="AB233" s="177"/>
      <c r="AC233" s="177"/>
      <c r="AD233" s="177"/>
      <c r="AE233" s="177"/>
      <c r="AF233" s="177"/>
      <c r="AG233" s="177"/>
      <c r="AH233" s="177"/>
      <c r="AI233" s="177"/>
      <c r="AJ233" s="177"/>
      <c r="AK233" s="177"/>
      <c r="AL233" s="177"/>
      <c r="AM233" s="177"/>
      <c r="AN233" s="177"/>
      <c r="AO233" s="177"/>
      <c r="AP233" s="177"/>
      <c r="AQ233" s="177"/>
      <c r="AR233" s="177"/>
      <c r="AS233" s="177"/>
      <c r="AT233" s="177"/>
      <c r="AU233" s="71">
        <f t="shared" si="210"/>
        <v>1</v>
      </c>
      <c r="AV233" s="76">
        <f t="shared" si="211"/>
        <v>0</v>
      </c>
      <c r="AW233" s="76">
        <f t="shared" si="212"/>
        <v>0</v>
      </c>
      <c r="AX233" s="76">
        <f t="shared" si="213"/>
        <v>0</v>
      </c>
      <c r="AY233" s="76">
        <f t="shared" si="214"/>
        <v>0</v>
      </c>
      <c r="AZ233" s="76">
        <f t="shared" si="215"/>
        <v>0</v>
      </c>
      <c r="BA233" s="71">
        <f t="shared" si="216"/>
        <v>1</v>
      </c>
      <c r="BB233" s="71">
        <f t="shared" si="217"/>
        <v>0</v>
      </c>
      <c r="BC233" s="77">
        <f t="shared" si="218"/>
        <v>0</v>
      </c>
      <c r="BD233" s="77">
        <f t="shared" si="219"/>
        <v>0</v>
      </c>
      <c r="BE233" s="77">
        <f t="shared" si="220"/>
        <v>0</v>
      </c>
      <c r="BF233" s="77">
        <f t="shared" si="221"/>
        <v>0</v>
      </c>
      <c r="BG233" s="77">
        <f t="shared" si="222"/>
        <v>0</v>
      </c>
      <c r="BH233" s="77">
        <f t="shared" si="223"/>
        <v>0</v>
      </c>
      <c r="BI233" s="77">
        <f t="shared" si="224"/>
        <v>0</v>
      </c>
      <c r="BJ233" s="77">
        <f t="shared" si="225"/>
        <v>0</v>
      </c>
      <c r="BK233" s="77">
        <f t="shared" si="226"/>
        <v>0</v>
      </c>
      <c r="BL233" s="77">
        <f t="shared" si="227"/>
        <v>0</v>
      </c>
      <c r="BM233" s="77">
        <f t="shared" si="228"/>
        <v>0</v>
      </c>
      <c r="BN233" s="77">
        <f t="shared" si="229"/>
        <v>0</v>
      </c>
      <c r="BO233" s="77">
        <f t="shared" si="230"/>
        <v>0</v>
      </c>
      <c r="BP233" s="77">
        <f t="shared" si="231"/>
        <v>0</v>
      </c>
      <c r="BQ233" s="77">
        <f t="shared" si="232"/>
        <v>0</v>
      </c>
      <c r="BR233" s="77">
        <f t="shared" si="233"/>
        <v>0</v>
      </c>
      <c r="BS233" s="77">
        <f t="shared" si="234"/>
        <v>0</v>
      </c>
      <c r="BT233" s="77">
        <f t="shared" si="235"/>
        <v>0</v>
      </c>
      <c r="BU233" s="77">
        <f t="shared" si="236"/>
        <v>0</v>
      </c>
      <c r="BV233" s="77">
        <f t="shared" si="237"/>
        <v>0</v>
      </c>
      <c r="BW233" s="177"/>
      <c r="BX233" s="12" t="str">
        <f t="shared" si="238"/>
        <v/>
      </c>
      <c r="BY233" s="95">
        <f t="shared" si="239"/>
        <v>0</v>
      </c>
      <c r="BZ233" s="177">
        <f t="shared" si="240"/>
        <v>0</v>
      </c>
      <c r="CA233" s="177">
        <f t="shared" si="241"/>
        <v>0</v>
      </c>
      <c r="CB233" s="177">
        <f t="shared" si="242"/>
        <v>0</v>
      </c>
      <c r="CC233" s="177">
        <f t="shared" si="243"/>
        <v>0</v>
      </c>
      <c r="CD233" s="177">
        <f t="shared" si="244"/>
        <v>0</v>
      </c>
      <c r="CE233" s="177">
        <f t="shared" si="245"/>
        <v>0</v>
      </c>
      <c r="CF233" s="177">
        <f t="shared" si="246"/>
        <v>0</v>
      </c>
      <c r="CG233" s="9"/>
    </row>
    <row r="234" spans="1:85">
      <c r="A234" s="228" t="s">
        <v>698</v>
      </c>
      <c r="B234" s="186" t="s">
        <v>699</v>
      </c>
      <c r="C234" s="192" t="s">
        <v>700</v>
      </c>
      <c r="D234" s="225" t="s">
        <v>61</v>
      </c>
      <c r="E234" s="226">
        <v>1</v>
      </c>
      <c r="F234" s="221">
        <v>930.67</v>
      </c>
      <c r="G234" s="68">
        <f t="shared" si="195"/>
        <v>930.67</v>
      </c>
      <c r="H234" s="69"/>
      <c r="I234" s="70">
        <f t="shared" si="196"/>
        <v>0</v>
      </c>
      <c r="J234" s="69"/>
      <c r="K234" s="70">
        <f t="shared" si="197"/>
        <v>0</v>
      </c>
      <c r="L234" s="69"/>
      <c r="M234" s="70">
        <f t="shared" si="198"/>
        <v>0</v>
      </c>
      <c r="N234" s="69"/>
      <c r="O234" s="70">
        <f t="shared" si="199"/>
        <v>0</v>
      </c>
      <c r="P234" s="69"/>
      <c r="Q234" s="70">
        <f t="shared" si="200"/>
        <v>0</v>
      </c>
      <c r="R234" s="71">
        <f t="shared" si="201"/>
        <v>1</v>
      </c>
      <c r="S234" s="70">
        <f t="shared" si="202"/>
        <v>930.67</v>
      </c>
      <c r="T234" s="72">
        <f t="shared" si="203"/>
        <v>0</v>
      </c>
      <c r="U234" s="73">
        <f t="shared" si="204"/>
        <v>0</v>
      </c>
      <c r="V234" s="73">
        <f t="shared" si="205"/>
        <v>0</v>
      </c>
      <c r="W234" s="73">
        <f t="shared" si="206"/>
        <v>0</v>
      </c>
      <c r="X234" s="73">
        <f t="shared" si="207"/>
        <v>0</v>
      </c>
      <c r="Y234" s="73">
        <f t="shared" si="208"/>
        <v>0</v>
      </c>
      <c r="Z234" s="73">
        <f t="shared" si="209"/>
        <v>0</v>
      </c>
      <c r="AA234" s="74"/>
      <c r="AB234" s="177"/>
      <c r="AC234" s="177"/>
      <c r="AD234" s="177"/>
      <c r="AE234" s="177"/>
      <c r="AF234" s="177"/>
      <c r="AG234" s="177"/>
      <c r="AH234" s="177"/>
      <c r="AI234" s="177"/>
      <c r="AJ234" s="177"/>
      <c r="AK234" s="177"/>
      <c r="AL234" s="177"/>
      <c r="AM234" s="177"/>
      <c r="AN234" s="177"/>
      <c r="AO234" s="177"/>
      <c r="AP234" s="177"/>
      <c r="AQ234" s="177"/>
      <c r="AR234" s="177"/>
      <c r="AS234" s="177"/>
      <c r="AT234" s="177"/>
      <c r="AU234" s="71">
        <f t="shared" si="210"/>
        <v>1</v>
      </c>
      <c r="AV234" s="76">
        <f t="shared" si="211"/>
        <v>0</v>
      </c>
      <c r="AW234" s="76">
        <f t="shared" si="212"/>
        <v>0</v>
      </c>
      <c r="AX234" s="76">
        <f t="shared" si="213"/>
        <v>0</v>
      </c>
      <c r="AY234" s="76">
        <f t="shared" si="214"/>
        <v>0</v>
      </c>
      <c r="AZ234" s="76">
        <f t="shared" si="215"/>
        <v>0</v>
      </c>
      <c r="BA234" s="71">
        <f t="shared" si="216"/>
        <v>1</v>
      </c>
      <c r="BB234" s="71">
        <f t="shared" si="217"/>
        <v>0</v>
      </c>
      <c r="BC234" s="77">
        <f t="shared" si="218"/>
        <v>0</v>
      </c>
      <c r="BD234" s="77">
        <f t="shared" si="219"/>
        <v>0</v>
      </c>
      <c r="BE234" s="77">
        <f t="shared" si="220"/>
        <v>0</v>
      </c>
      <c r="BF234" s="77">
        <f t="shared" si="221"/>
        <v>0</v>
      </c>
      <c r="BG234" s="77">
        <f t="shared" si="222"/>
        <v>0</v>
      </c>
      <c r="BH234" s="77">
        <f t="shared" si="223"/>
        <v>0</v>
      </c>
      <c r="BI234" s="77">
        <f t="shared" si="224"/>
        <v>0</v>
      </c>
      <c r="BJ234" s="77">
        <f t="shared" si="225"/>
        <v>0</v>
      </c>
      <c r="BK234" s="77">
        <f t="shared" si="226"/>
        <v>0</v>
      </c>
      <c r="BL234" s="77">
        <f t="shared" si="227"/>
        <v>0</v>
      </c>
      <c r="BM234" s="77">
        <f t="shared" si="228"/>
        <v>0</v>
      </c>
      <c r="BN234" s="77">
        <f t="shared" si="229"/>
        <v>0</v>
      </c>
      <c r="BO234" s="77">
        <f t="shared" si="230"/>
        <v>0</v>
      </c>
      <c r="BP234" s="77">
        <f t="shared" si="231"/>
        <v>0</v>
      </c>
      <c r="BQ234" s="77">
        <f t="shared" si="232"/>
        <v>0</v>
      </c>
      <c r="BR234" s="77">
        <f t="shared" si="233"/>
        <v>0</v>
      </c>
      <c r="BS234" s="77">
        <f t="shared" si="234"/>
        <v>0</v>
      </c>
      <c r="BT234" s="77">
        <f t="shared" si="235"/>
        <v>0</v>
      </c>
      <c r="BU234" s="77">
        <f t="shared" si="236"/>
        <v>0</v>
      </c>
      <c r="BV234" s="77">
        <f t="shared" si="237"/>
        <v>0</v>
      </c>
      <c r="BW234" s="177"/>
      <c r="BX234" s="12" t="str">
        <f t="shared" si="238"/>
        <v/>
      </c>
      <c r="BY234" s="95">
        <f t="shared" si="239"/>
        <v>0</v>
      </c>
      <c r="BZ234" s="177">
        <f t="shared" si="240"/>
        <v>0</v>
      </c>
      <c r="CA234" s="177">
        <f t="shared" si="241"/>
        <v>0</v>
      </c>
      <c r="CB234" s="177">
        <f t="shared" si="242"/>
        <v>0</v>
      </c>
      <c r="CC234" s="177">
        <f t="shared" si="243"/>
        <v>0</v>
      </c>
      <c r="CD234" s="177">
        <f t="shared" si="244"/>
        <v>0</v>
      </c>
      <c r="CE234" s="177">
        <f t="shared" si="245"/>
        <v>0</v>
      </c>
      <c r="CF234" s="177">
        <f t="shared" si="246"/>
        <v>0</v>
      </c>
      <c r="CG234" s="9"/>
    </row>
    <row r="235" spans="1:85">
      <c r="A235" s="205"/>
      <c r="B235" s="186" t="s">
        <v>701</v>
      </c>
      <c r="C235" s="222" t="s">
        <v>702</v>
      </c>
      <c r="D235" s="223"/>
      <c r="E235" s="226"/>
      <c r="F235" s="221"/>
      <c r="G235" s="68">
        <f t="shared" si="195"/>
        <v>0</v>
      </c>
      <c r="H235" s="69"/>
      <c r="I235" s="70">
        <f t="shared" si="196"/>
        <v>0</v>
      </c>
      <c r="J235" s="69"/>
      <c r="K235" s="70">
        <f t="shared" si="197"/>
        <v>0</v>
      </c>
      <c r="L235" s="69"/>
      <c r="M235" s="70">
        <f t="shared" si="198"/>
        <v>0</v>
      </c>
      <c r="N235" s="69"/>
      <c r="O235" s="70">
        <f t="shared" si="199"/>
        <v>0</v>
      </c>
      <c r="P235" s="69"/>
      <c r="Q235" s="70">
        <f t="shared" si="200"/>
        <v>0</v>
      </c>
      <c r="R235" s="71">
        <f t="shared" si="201"/>
        <v>0</v>
      </c>
      <c r="S235" s="70">
        <f t="shared" si="202"/>
        <v>0</v>
      </c>
      <c r="T235" s="72" t="str">
        <f t="shared" si="203"/>
        <v/>
      </c>
      <c r="U235" s="73">
        <f t="shared" si="204"/>
        <v>0</v>
      </c>
      <c r="V235" s="73">
        <f t="shared" si="205"/>
        <v>0</v>
      </c>
      <c r="W235" s="73">
        <f t="shared" si="206"/>
        <v>0</v>
      </c>
      <c r="X235" s="73">
        <f t="shared" si="207"/>
        <v>0</v>
      </c>
      <c r="Y235" s="73">
        <f t="shared" si="208"/>
        <v>0</v>
      </c>
      <c r="Z235" s="73" t="str">
        <f t="shared" si="209"/>
        <v/>
      </c>
      <c r="AA235" s="74"/>
      <c r="AB235" s="177"/>
      <c r="AC235" s="177"/>
      <c r="AD235" s="177"/>
      <c r="AE235" s="177"/>
      <c r="AF235" s="177"/>
      <c r="AG235" s="177"/>
      <c r="AH235" s="177"/>
      <c r="AI235" s="177"/>
      <c r="AJ235" s="177"/>
      <c r="AK235" s="177"/>
      <c r="AL235" s="177"/>
      <c r="AM235" s="177"/>
      <c r="AN235" s="177"/>
      <c r="AO235" s="177"/>
      <c r="AP235" s="177"/>
      <c r="AQ235" s="177"/>
      <c r="AR235" s="177"/>
      <c r="AS235" s="177"/>
      <c r="AT235" s="177"/>
      <c r="AU235" s="71" t="str">
        <f t="shared" si="210"/>
        <v/>
      </c>
      <c r="AV235" s="76">
        <f t="shared" si="211"/>
        <v>0</v>
      </c>
      <c r="AW235" s="76">
        <f t="shared" si="212"/>
        <v>0</v>
      </c>
      <c r="AX235" s="76">
        <f t="shared" si="213"/>
        <v>0</v>
      </c>
      <c r="AY235" s="76">
        <f t="shared" si="214"/>
        <v>0</v>
      </c>
      <c r="AZ235" s="76">
        <f t="shared" si="215"/>
        <v>0</v>
      </c>
      <c r="BA235" s="71">
        <f t="shared" si="216"/>
        <v>0</v>
      </c>
      <c r="BB235" s="71">
        <f t="shared" si="217"/>
        <v>0</v>
      </c>
      <c r="BC235" s="77">
        <f t="shared" si="218"/>
        <v>0</v>
      </c>
      <c r="BD235" s="77">
        <f t="shared" si="219"/>
        <v>0</v>
      </c>
      <c r="BE235" s="77">
        <f t="shared" si="220"/>
        <v>0</v>
      </c>
      <c r="BF235" s="77">
        <f t="shared" si="221"/>
        <v>0</v>
      </c>
      <c r="BG235" s="77">
        <f t="shared" si="222"/>
        <v>0</v>
      </c>
      <c r="BH235" s="77">
        <f t="shared" si="223"/>
        <v>0</v>
      </c>
      <c r="BI235" s="77">
        <f t="shared" si="224"/>
        <v>0</v>
      </c>
      <c r="BJ235" s="77">
        <f t="shared" si="225"/>
        <v>0</v>
      </c>
      <c r="BK235" s="77">
        <f t="shared" si="226"/>
        <v>0</v>
      </c>
      <c r="BL235" s="77">
        <f t="shared" si="227"/>
        <v>0</v>
      </c>
      <c r="BM235" s="77">
        <f t="shared" si="228"/>
        <v>0</v>
      </c>
      <c r="BN235" s="77">
        <f t="shared" si="229"/>
        <v>0</v>
      </c>
      <c r="BO235" s="77">
        <f t="shared" si="230"/>
        <v>0</v>
      </c>
      <c r="BP235" s="77">
        <f t="shared" si="231"/>
        <v>0</v>
      </c>
      <c r="BQ235" s="77">
        <f t="shared" si="232"/>
        <v>0</v>
      </c>
      <c r="BR235" s="77">
        <f t="shared" si="233"/>
        <v>0</v>
      </c>
      <c r="BS235" s="77">
        <f t="shared" si="234"/>
        <v>0</v>
      </c>
      <c r="BT235" s="77">
        <f t="shared" si="235"/>
        <v>0</v>
      </c>
      <c r="BU235" s="77">
        <f t="shared" si="236"/>
        <v>0</v>
      </c>
      <c r="BV235" s="77">
        <f t="shared" si="237"/>
        <v>0</v>
      </c>
      <c r="BW235" s="177"/>
      <c r="BX235" s="12" t="str">
        <f t="shared" si="238"/>
        <v/>
      </c>
      <c r="BY235" s="95">
        <f t="shared" si="239"/>
        <v>0</v>
      </c>
      <c r="BZ235" s="177">
        <f t="shared" si="240"/>
        <v>0</v>
      </c>
      <c r="CA235" s="177">
        <f t="shared" si="241"/>
        <v>0</v>
      </c>
      <c r="CB235" s="177">
        <f t="shared" si="242"/>
        <v>0</v>
      </c>
      <c r="CC235" s="177">
        <f t="shared" si="243"/>
        <v>0</v>
      </c>
      <c r="CD235" s="177">
        <f t="shared" si="244"/>
        <v>0</v>
      </c>
      <c r="CE235" s="177">
        <f t="shared" si="245"/>
        <v>0</v>
      </c>
      <c r="CF235" s="177">
        <f t="shared" si="246"/>
        <v>0</v>
      </c>
      <c r="CG235" s="9"/>
    </row>
    <row r="236" spans="1:85">
      <c r="A236" s="205" t="s">
        <v>703</v>
      </c>
      <c r="B236" s="186" t="s">
        <v>704</v>
      </c>
      <c r="C236" s="192" t="s">
        <v>705</v>
      </c>
      <c r="D236" s="225" t="s">
        <v>61</v>
      </c>
      <c r="E236" s="226">
        <v>1</v>
      </c>
      <c r="F236" s="221">
        <v>199.82</v>
      </c>
      <c r="G236" s="68">
        <f t="shared" si="195"/>
        <v>199.82</v>
      </c>
      <c r="H236" s="69"/>
      <c r="I236" s="70">
        <f t="shared" si="196"/>
        <v>0</v>
      </c>
      <c r="J236" s="69"/>
      <c r="K236" s="70">
        <f t="shared" si="197"/>
        <v>0</v>
      </c>
      <c r="L236" s="69"/>
      <c r="M236" s="70">
        <f t="shared" si="198"/>
        <v>0</v>
      </c>
      <c r="N236" s="69"/>
      <c r="O236" s="70">
        <f t="shared" si="199"/>
        <v>0</v>
      </c>
      <c r="P236" s="69"/>
      <c r="Q236" s="70">
        <f t="shared" si="200"/>
        <v>0</v>
      </c>
      <c r="R236" s="71">
        <f t="shared" si="201"/>
        <v>1</v>
      </c>
      <c r="S236" s="70">
        <f t="shared" si="202"/>
        <v>199.82</v>
      </c>
      <c r="T236" s="72">
        <f t="shared" si="203"/>
        <v>0</v>
      </c>
      <c r="U236" s="73">
        <f t="shared" si="204"/>
        <v>0</v>
      </c>
      <c r="V236" s="73">
        <f t="shared" si="205"/>
        <v>0</v>
      </c>
      <c r="W236" s="73">
        <f t="shared" si="206"/>
        <v>0</v>
      </c>
      <c r="X236" s="73">
        <f t="shared" si="207"/>
        <v>0</v>
      </c>
      <c r="Y236" s="73">
        <f t="shared" si="208"/>
        <v>0</v>
      </c>
      <c r="Z236" s="73">
        <f t="shared" si="209"/>
        <v>0</v>
      </c>
      <c r="AA236" s="74"/>
      <c r="AB236" s="177"/>
      <c r="AC236" s="177"/>
      <c r="AD236" s="177"/>
      <c r="AE236" s="177"/>
      <c r="AF236" s="177"/>
      <c r="AG236" s="177"/>
      <c r="AH236" s="177"/>
      <c r="AI236" s="177"/>
      <c r="AJ236" s="177"/>
      <c r="AK236" s="177"/>
      <c r="AL236" s="177"/>
      <c r="AM236" s="177"/>
      <c r="AN236" s="177"/>
      <c r="AO236" s="177"/>
      <c r="AP236" s="177"/>
      <c r="AQ236" s="177"/>
      <c r="AR236" s="177"/>
      <c r="AS236" s="177"/>
      <c r="AT236" s="177"/>
      <c r="AU236" s="71">
        <f t="shared" si="210"/>
        <v>1</v>
      </c>
      <c r="AV236" s="76">
        <f t="shared" si="211"/>
        <v>0</v>
      </c>
      <c r="AW236" s="76">
        <f t="shared" si="212"/>
        <v>0</v>
      </c>
      <c r="AX236" s="76">
        <f t="shared" si="213"/>
        <v>0</v>
      </c>
      <c r="AY236" s="76">
        <f t="shared" si="214"/>
        <v>0</v>
      </c>
      <c r="AZ236" s="76">
        <f t="shared" si="215"/>
        <v>0</v>
      </c>
      <c r="BA236" s="71">
        <f t="shared" si="216"/>
        <v>1</v>
      </c>
      <c r="BB236" s="71">
        <f t="shared" si="217"/>
        <v>0</v>
      </c>
      <c r="BC236" s="77">
        <f t="shared" si="218"/>
        <v>0</v>
      </c>
      <c r="BD236" s="77">
        <f t="shared" si="219"/>
        <v>0</v>
      </c>
      <c r="BE236" s="77">
        <f t="shared" si="220"/>
        <v>0</v>
      </c>
      <c r="BF236" s="77">
        <f t="shared" si="221"/>
        <v>0</v>
      </c>
      <c r="BG236" s="77">
        <f t="shared" si="222"/>
        <v>0</v>
      </c>
      <c r="BH236" s="77">
        <f t="shared" si="223"/>
        <v>0</v>
      </c>
      <c r="BI236" s="77">
        <f t="shared" si="224"/>
        <v>0</v>
      </c>
      <c r="BJ236" s="77">
        <f t="shared" si="225"/>
        <v>0</v>
      </c>
      <c r="BK236" s="77">
        <f t="shared" si="226"/>
        <v>0</v>
      </c>
      <c r="BL236" s="77">
        <f t="shared" si="227"/>
        <v>0</v>
      </c>
      <c r="BM236" s="77">
        <f t="shared" si="228"/>
        <v>0</v>
      </c>
      <c r="BN236" s="77">
        <f t="shared" si="229"/>
        <v>0</v>
      </c>
      <c r="BO236" s="77">
        <f t="shared" si="230"/>
        <v>0</v>
      </c>
      <c r="BP236" s="77">
        <f t="shared" si="231"/>
        <v>0</v>
      </c>
      <c r="BQ236" s="77">
        <f t="shared" si="232"/>
        <v>0</v>
      </c>
      <c r="BR236" s="77">
        <f t="shared" si="233"/>
        <v>0</v>
      </c>
      <c r="BS236" s="77">
        <f t="shared" si="234"/>
        <v>0</v>
      </c>
      <c r="BT236" s="77">
        <f t="shared" si="235"/>
        <v>0</v>
      </c>
      <c r="BU236" s="77">
        <f t="shared" si="236"/>
        <v>0</v>
      </c>
      <c r="BV236" s="77">
        <f t="shared" si="237"/>
        <v>0</v>
      </c>
      <c r="BW236" s="177"/>
      <c r="BX236" s="12" t="str">
        <f t="shared" si="238"/>
        <v/>
      </c>
      <c r="BY236" s="95">
        <f t="shared" si="239"/>
        <v>0</v>
      </c>
      <c r="BZ236" s="177">
        <f t="shared" si="240"/>
        <v>0</v>
      </c>
      <c r="CA236" s="177">
        <f t="shared" si="241"/>
        <v>0</v>
      </c>
      <c r="CB236" s="177">
        <f t="shared" si="242"/>
        <v>0</v>
      </c>
      <c r="CC236" s="177">
        <f t="shared" si="243"/>
        <v>0</v>
      </c>
      <c r="CD236" s="177">
        <f t="shared" si="244"/>
        <v>0</v>
      </c>
      <c r="CE236" s="177">
        <f t="shared" si="245"/>
        <v>0</v>
      </c>
      <c r="CF236" s="177">
        <f t="shared" si="246"/>
        <v>0</v>
      </c>
      <c r="CG236" s="9"/>
    </row>
    <row r="237" spans="1:85">
      <c r="A237" s="205"/>
      <c r="B237" s="186" t="s">
        <v>706</v>
      </c>
      <c r="C237" s="222" t="s">
        <v>707</v>
      </c>
      <c r="D237" s="223"/>
      <c r="E237" s="226"/>
      <c r="F237" s="221"/>
      <c r="G237" s="68">
        <f t="shared" si="195"/>
        <v>0</v>
      </c>
      <c r="H237" s="69"/>
      <c r="I237" s="70">
        <f t="shared" si="196"/>
        <v>0</v>
      </c>
      <c r="J237" s="69"/>
      <c r="K237" s="70">
        <f t="shared" si="197"/>
        <v>0</v>
      </c>
      <c r="L237" s="69"/>
      <c r="M237" s="70">
        <f t="shared" si="198"/>
        <v>0</v>
      </c>
      <c r="N237" s="69"/>
      <c r="O237" s="70">
        <f t="shared" si="199"/>
        <v>0</v>
      </c>
      <c r="P237" s="69"/>
      <c r="Q237" s="70">
        <f t="shared" si="200"/>
        <v>0</v>
      </c>
      <c r="R237" s="71">
        <f t="shared" si="201"/>
        <v>0</v>
      </c>
      <c r="S237" s="70">
        <f t="shared" si="202"/>
        <v>0</v>
      </c>
      <c r="T237" s="72" t="str">
        <f t="shared" si="203"/>
        <v/>
      </c>
      <c r="U237" s="73">
        <f t="shared" si="204"/>
        <v>0</v>
      </c>
      <c r="V237" s="73">
        <f t="shared" si="205"/>
        <v>0</v>
      </c>
      <c r="W237" s="73">
        <f t="shared" si="206"/>
        <v>0</v>
      </c>
      <c r="X237" s="73">
        <f t="shared" si="207"/>
        <v>0</v>
      </c>
      <c r="Y237" s="73">
        <f t="shared" si="208"/>
        <v>0</v>
      </c>
      <c r="Z237" s="73" t="str">
        <f t="shared" si="209"/>
        <v/>
      </c>
      <c r="AA237" s="74"/>
      <c r="AB237" s="177"/>
      <c r="AC237" s="177"/>
      <c r="AD237" s="177"/>
      <c r="AE237" s="177"/>
      <c r="AF237" s="177"/>
      <c r="AG237" s="177"/>
      <c r="AH237" s="177"/>
      <c r="AI237" s="177"/>
      <c r="AJ237" s="177"/>
      <c r="AK237" s="177"/>
      <c r="AL237" s="177"/>
      <c r="AM237" s="177"/>
      <c r="AN237" s="177"/>
      <c r="AO237" s="177"/>
      <c r="AP237" s="177"/>
      <c r="AQ237" s="177"/>
      <c r="AR237" s="177"/>
      <c r="AS237" s="177"/>
      <c r="AT237" s="177"/>
      <c r="AU237" s="71" t="str">
        <f t="shared" si="210"/>
        <v/>
      </c>
      <c r="AV237" s="76">
        <f t="shared" si="211"/>
        <v>0</v>
      </c>
      <c r="AW237" s="76">
        <f t="shared" si="212"/>
        <v>0</v>
      </c>
      <c r="AX237" s="76">
        <f t="shared" si="213"/>
        <v>0</v>
      </c>
      <c r="AY237" s="76">
        <f t="shared" si="214"/>
        <v>0</v>
      </c>
      <c r="AZ237" s="76">
        <f t="shared" si="215"/>
        <v>0</v>
      </c>
      <c r="BA237" s="71">
        <f t="shared" si="216"/>
        <v>0</v>
      </c>
      <c r="BB237" s="71">
        <f t="shared" si="217"/>
        <v>0</v>
      </c>
      <c r="BC237" s="77">
        <f t="shared" si="218"/>
        <v>0</v>
      </c>
      <c r="BD237" s="77">
        <f t="shared" si="219"/>
        <v>0</v>
      </c>
      <c r="BE237" s="77">
        <f t="shared" si="220"/>
        <v>0</v>
      </c>
      <c r="BF237" s="77">
        <f t="shared" si="221"/>
        <v>0</v>
      </c>
      <c r="BG237" s="77">
        <f t="shared" si="222"/>
        <v>0</v>
      </c>
      <c r="BH237" s="77">
        <f t="shared" si="223"/>
        <v>0</v>
      </c>
      <c r="BI237" s="77">
        <f t="shared" si="224"/>
        <v>0</v>
      </c>
      <c r="BJ237" s="77">
        <f t="shared" si="225"/>
        <v>0</v>
      </c>
      <c r="BK237" s="77">
        <f t="shared" si="226"/>
        <v>0</v>
      </c>
      <c r="BL237" s="77">
        <f t="shared" si="227"/>
        <v>0</v>
      </c>
      <c r="BM237" s="77">
        <f t="shared" si="228"/>
        <v>0</v>
      </c>
      <c r="BN237" s="77">
        <f t="shared" si="229"/>
        <v>0</v>
      </c>
      <c r="BO237" s="77">
        <f t="shared" si="230"/>
        <v>0</v>
      </c>
      <c r="BP237" s="77">
        <f t="shared" si="231"/>
        <v>0</v>
      </c>
      <c r="BQ237" s="77">
        <f t="shared" si="232"/>
        <v>0</v>
      </c>
      <c r="BR237" s="77">
        <f t="shared" si="233"/>
        <v>0</v>
      </c>
      <c r="BS237" s="77">
        <f t="shared" si="234"/>
        <v>0</v>
      </c>
      <c r="BT237" s="77">
        <f t="shared" si="235"/>
        <v>0</v>
      </c>
      <c r="BU237" s="77">
        <f t="shared" si="236"/>
        <v>0</v>
      </c>
      <c r="BV237" s="77">
        <f t="shared" si="237"/>
        <v>0</v>
      </c>
      <c r="BW237" s="177"/>
      <c r="BX237" s="12" t="str">
        <f t="shared" si="238"/>
        <v/>
      </c>
      <c r="BY237" s="95">
        <f t="shared" si="239"/>
        <v>0</v>
      </c>
      <c r="BZ237" s="177">
        <f t="shared" si="240"/>
        <v>0</v>
      </c>
      <c r="CA237" s="177">
        <f t="shared" si="241"/>
        <v>0</v>
      </c>
      <c r="CB237" s="177">
        <f t="shared" si="242"/>
        <v>0</v>
      </c>
      <c r="CC237" s="177">
        <f t="shared" si="243"/>
        <v>0</v>
      </c>
      <c r="CD237" s="177">
        <f t="shared" si="244"/>
        <v>0</v>
      </c>
      <c r="CE237" s="177">
        <f t="shared" si="245"/>
        <v>0</v>
      </c>
      <c r="CF237" s="177">
        <f t="shared" si="246"/>
        <v>0</v>
      </c>
      <c r="CG237" s="9"/>
    </row>
    <row r="238" spans="1:85" ht="29.25">
      <c r="A238" s="205" t="s">
        <v>708</v>
      </c>
      <c r="B238" s="186" t="s">
        <v>709</v>
      </c>
      <c r="C238" s="192" t="s">
        <v>710</v>
      </c>
      <c r="D238" s="225" t="s">
        <v>61</v>
      </c>
      <c r="E238" s="226">
        <v>1</v>
      </c>
      <c r="F238" s="221">
        <v>1274.07</v>
      </c>
      <c r="G238" s="68">
        <f t="shared" si="195"/>
        <v>1274.07</v>
      </c>
      <c r="H238" s="69"/>
      <c r="I238" s="70">
        <f t="shared" si="196"/>
        <v>0</v>
      </c>
      <c r="J238" s="69"/>
      <c r="K238" s="70">
        <f t="shared" si="197"/>
        <v>0</v>
      </c>
      <c r="L238" s="69"/>
      <c r="M238" s="70">
        <f t="shared" si="198"/>
        <v>0</v>
      </c>
      <c r="N238" s="69"/>
      <c r="O238" s="70">
        <f t="shared" si="199"/>
        <v>0</v>
      </c>
      <c r="P238" s="69"/>
      <c r="Q238" s="70">
        <f t="shared" si="200"/>
        <v>0</v>
      </c>
      <c r="R238" s="71">
        <f t="shared" si="201"/>
        <v>1</v>
      </c>
      <c r="S238" s="70">
        <f t="shared" si="202"/>
        <v>1274.07</v>
      </c>
      <c r="T238" s="72">
        <f t="shared" si="203"/>
        <v>0</v>
      </c>
      <c r="U238" s="73">
        <f t="shared" si="204"/>
        <v>0</v>
      </c>
      <c r="V238" s="73">
        <f t="shared" si="205"/>
        <v>0</v>
      </c>
      <c r="W238" s="73">
        <f t="shared" si="206"/>
        <v>0</v>
      </c>
      <c r="X238" s="73">
        <f t="shared" si="207"/>
        <v>0</v>
      </c>
      <c r="Y238" s="73">
        <f t="shared" si="208"/>
        <v>0</v>
      </c>
      <c r="Z238" s="73">
        <f t="shared" si="209"/>
        <v>0</v>
      </c>
      <c r="AA238" s="74"/>
      <c r="AB238" s="177"/>
      <c r="AC238" s="177"/>
      <c r="AD238" s="177"/>
      <c r="AE238" s="177"/>
      <c r="AF238" s="177"/>
      <c r="AG238" s="177"/>
      <c r="AH238" s="177"/>
      <c r="AI238" s="177"/>
      <c r="AJ238" s="177"/>
      <c r="AK238" s="177"/>
      <c r="AL238" s="177"/>
      <c r="AM238" s="177"/>
      <c r="AN238" s="177"/>
      <c r="AO238" s="177"/>
      <c r="AP238" s="177"/>
      <c r="AQ238" s="177"/>
      <c r="AR238" s="177"/>
      <c r="AS238" s="177"/>
      <c r="AT238" s="177"/>
      <c r="AU238" s="71">
        <f t="shared" si="210"/>
        <v>1</v>
      </c>
      <c r="AV238" s="76">
        <f t="shared" si="211"/>
        <v>0</v>
      </c>
      <c r="AW238" s="76">
        <f t="shared" si="212"/>
        <v>0</v>
      </c>
      <c r="AX238" s="76">
        <f t="shared" si="213"/>
        <v>0</v>
      </c>
      <c r="AY238" s="76">
        <f t="shared" si="214"/>
        <v>0</v>
      </c>
      <c r="AZ238" s="76">
        <f t="shared" si="215"/>
        <v>0</v>
      </c>
      <c r="BA238" s="71">
        <f t="shared" si="216"/>
        <v>1</v>
      </c>
      <c r="BB238" s="71">
        <f t="shared" si="217"/>
        <v>0</v>
      </c>
      <c r="BC238" s="77">
        <f t="shared" si="218"/>
        <v>0</v>
      </c>
      <c r="BD238" s="77">
        <f t="shared" si="219"/>
        <v>0</v>
      </c>
      <c r="BE238" s="77">
        <f t="shared" si="220"/>
        <v>0</v>
      </c>
      <c r="BF238" s="77">
        <f t="shared" si="221"/>
        <v>0</v>
      </c>
      <c r="BG238" s="77">
        <f t="shared" si="222"/>
        <v>0</v>
      </c>
      <c r="BH238" s="77">
        <f t="shared" si="223"/>
        <v>0</v>
      </c>
      <c r="BI238" s="77">
        <f t="shared" si="224"/>
        <v>0</v>
      </c>
      <c r="BJ238" s="77">
        <f t="shared" si="225"/>
        <v>0</v>
      </c>
      <c r="BK238" s="77">
        <f t="shared" si="226"/>
        <v>0</v>
      </c>
      <c r="BL238" s="77">
        <f t="shared" si="227"/>
        <v>0</v>
      </c>
      <c r="BM238" s="77">
        <f t="shared" si="228"/>
        <v>0</v>
      </c>
      <c r="BN238" s="77">
        <f t="shared" si="229"/>
        <v>0</v>
      </c>
      <c r="BO238" s="77">
        <f t="shared" si="230"/>
        <v>0</v>
      </c>
      <c r="BP238" s="77">
        <f t="shared" si="231"/>
        <v>0</v>
      </c>
      <c r="BQ238" s="77">
        <f t="shared" si="232"/>
        <v>0</v>
      </c>
      <c r="BR238" s="77">
        <f t="shared" si="233"/>
        <v>0</v>
      </c>
      <c r="BS238" s="77">
        <f t="shared" si="234"/>
        <v>0</v>
      </c>
      <c r="BT238" s="77">
        <f t="shared" si="235"/>
        <v>0</v>
      </c>
      <c r="BU238" s="77">
        <f t="shared" si="236"/>
        <v>0</v>
      </c>
      <c r="BV238" s="77">
        <f t="shared" si="237"/>
        <v>0</v>
      </c>
      <c r="BW238" s="177"/>
      <c r="BX238" s="12" t="str">
        <f t="shared" si="238"/>
        <v/>
      </c>
      <c r="BY238" s="95">
        <f t="shared" si="239"/>
        <v>0</v>
      </c>
      <c r="BZ238" s="177">
        <f t="shared" si="240"/>
        <v>0</v>
      </c>
      <c r="CA238" s="177">
        <f t="shared" si="241"/>
        <v>0</v>
      </c>
      <c r="CB238" s="177">
        <f t="shared" si="242"/>
        <v>0</v>
      </c>
      <c r="CC238" s="177">
        <f t="shared" si="243"/>
        <v>0</v>
      </c>
      <c r="CD238" s="177">
        <f t="shared" si="244"/>
        <v>0</v>
      </c>
      <c r="CE238" s="177">
        <f t="shared" si="245"/>
        <v>0</v>
      </c>
      <c r="CF238" s="177">
        <f t="shared" si="246"/>
        <v>0</v>
      </c>
      <c r="CG238" s="9"/>
    </row>
    <row r="239" spans="1:85">
      <c r="A239" s="205" t="s">
        <v>711</v>
      </c>
      <c r="B239" s="186" t="s">
        <v>712</v>
      </c>
      <c r="C239" s="192" t="s">
        <v>713</v>
      </c>
      <c r="D239" s="225" t="s">
        <v>61</v>
      </c>
      <c r="E239" s="226">
        <v>6</v>
      </c>
      <c r="F239" s="221">
        <v>46.41</v>
      </c>
      <c r="G239" s="68">
        <f t="shared" si="195"/>
        <v>278.45999999999998</v>
      </c>
      <c r="H239" s="69"/>
      <c r="I239" s="70">
        <f t="shared" si="196"/>
        <v>0</v>
      </c>
      <c r="J239" s="69"/>
      <c r="K239" s="70">
        <f t="shared" si="197"/>
        <v>0</v>
      </c>
      <c r="L239" s="69"/>
      <c r="M239" s="70">
        <f t="shared" si="198"/>
        <v>0</v>
      </c>
      <c r="N239" s="69"/>
      <c r="O239" s="70">
        <f t="shared" si="199"/>
        <v>0</v>
      </c>
      <c r="P239" s="69"/>
      <c r="Q239" s="70">
        <f t="shared" si="200"/>
        <v>0</v>
      </c>
      <c r="R239" s="71">
        <f t="shared" si="201"/>
        <v>6</v>
      </c>
      <c r="S239" s="70">
        <f t="shared" si="202"/>
        <v>278.45999999999998</v>
      </c>
      <c r="T239" s="72">
        <f t="shared" si="203"/>
        <v>0</v>
      </c>
      <c r="U239" s="73">
        <f t="shared" si="204"/>
        <v>0</v>
      </c>
      <c r="V239" s="73">
        <f t="shared" si="205"/>
        <v>0</v>
      </c>
      <c r="W239" s="73">
        <f t="shared" si="206"/>
        <v>0</v>
      </c>
      <c r="X239" s="73">
        <f t="shared" si="207"/>
        <v>0</v>
      </c>
      <c r="Y239" s="73">
        <f t="shared" si="208"/>
        <v>0</v>
      </c>
      <c r="Z239" s="73">
        <f t="shared" si="209"/>
        <v>0</v>
      </c>
      <c r="AA239" s="74"/>
      <c r="AB239" s="177"/>
      <c r="AC239" s="177"/>
      <c r="AD239" s="177"/>
      <c r="AE239" s="177"/>
      <c r="AF239" s="177"/>
      <c r="AG239" s="177"/>
      <c r="AH239" s="177"/>
      <c r="AI239" s="177"/>
      <c r="AJ239" s="177"/>
      <c r="AK239" s="177"/>
      <c r="AL239" s="177"/>
      <c r="AM239" s="177"/>
      <c r="AN239" s="177"/>
      <c r="AO239" s="177"/>
      <c r="AP239" s="177"/>
      <c r="AQ239" s="177"/>
      <c r="AR239" s="177"/>
      <c r="AS239" s="177"/>
      <c r="AT239" s="177"/>
      <c r="AU239" s="71">
        <f t="shared" si="210"/>
        <v>6</v>
      </c>
      <c r="AV239" s="76">
        <f t="shared" si="211"/>
        <v>0</v>
      </c>
      <c r="AW239" s="76">
        <f t="shared" si="212"/>
        <v>0</v>
      </c>
      <c r="AX239" s="76">
        <f t="shared" si="213"/>
        <v>0</v>
      </c>
      <c r="AY239" s="76">
        <f t="shared" si="214"/>
        <v>0</v>
      </c>
      <c r="AZ239" s="76">
        <f t="shared" si="215"/>
        <v>0</v>
      </c>
      <c r="BA239" s="71">
        <f t="shared" si="216"/>
        <v>6</v>
      </c>
      <c r="BB239" s="71">
        <f t="shared" si="217"/>
        <v>0</v>
      </c>
      <c r="BC239" s="77">
        <f t="shared" si="218"/>
        <v>0</v>
      </c>
      <c r="BD239" s="77">
        <f t="shared" si="219"/>
        <v>0</v>
      </c>
      <c r="BE239" s="77">
        <f t="shared" si="220"/>
        <v>0</v>
      </c>
      <c r="BF239" s="77">
        <f t="shared" si="221"/>
        <v>0</v>
      </c>
      <c r="BG239" s="77">
        <f t="shared" si="222"/>
        <v>0</v>
      </c>
      <c r="BH239" s="77">
        <f t="shared" si="223"/>
        <v>0</v>
      </c>
      <c r="BI239" s="77">
        <f t="shared" si="224"/>
        <v>0</v>
      </c>
      <c r="BJ239" s="77">
        <f t="shared" si="225"/>
        <v>0</v>
      </c>
      <c r="BK239" s="77">
        <f t="shared" si="226"/>
        <v>0</v>
      </c>
      <c r="BL239" s="77">
        <f t="shared" si="227"/>
        <v>0</v>
      </c>
      <c r="BM239" s="77">
        <f t="shared" si="228"/>
        <v>0</v>
      </c>
      <c r="BN239" s="77">
        <f t="shared" si="229"/>
        <v>0</v>
      </c>
      <c r="BO239" s="77">
        <f t="shared" si="230"/>
        <v>0</v>
      </c>
      <c r="BP239" s="77">
        <f t="shared" si="231"/>
        <v>0</v>
      </c>
      <c r="BQ239" s="77">
        <f t="shared" si="232"/>
        <v>0</v>
      </c>
      <c r="BR239" s="77">
        <f t="shared" si="233"/>
        <v>0</v>
      </c>
      <c r="BS239" s="77">
        <f t="shared" si="234"/>
        <v>0</v>
      </c>
      <c r="BT239" s="77">
        <f t="shared" si="235"/>
        <v>0</v>
      </c>
      <c r="BU239" s="77">
        <f t="shared" si="236"/>
        <v>0</v>
      </c>
      <c r="BV239" s="77">
        <f t="shared" si="237"/>
        <v>0</v>
      </c>
      <c r="BW239" s="177"/>
      <c r="BX239" s="12" t="str">
        <f t="shared" si="238"/>
        <v/>
      </c>
      <c r="BY239" s="95">
        <f t="shared" si="239"/>
        <v>0</v>
      </c>
      <c r="BZ239" s="177">
        <f t="shared" si="240"/>
        <v>0</v>
      </c>
      <c r="CA239" s="177">
        <f t="shared" si="241"/>
        <v>0</v>
      </c>
      <c r="CB239" s="177">
        <f t="shared" si="242"/>
        <v>0</v>
      </c>
      <c r="CC239" s="177">
        <f t="shared" si="243"/>
        <v>0</v>
      </c>
      <c r="CD239" s="177">
        <f t="shared" si="244"/>
        <v>0</v>
      </c>
      <c r="CE239" s="177">
        <f t="shared" si="245"/>
        <v>0</v>
      </c>
      <c r="CF239" s="177">
        <f t="shared" si="246"/>
        <v>0</v>
      </c>
      <c r="CG239" s="9"/>
    </row>
    <row r="240" spans="1:85">
      <c r="A240" s="205" t="s">
        <v>714</v>
      </c>
      <c r="B240" s="186" t="s">
        <v>715</v>
      </c>
      <c r="C240" s="192" t="s">
        <v>716</v>
      </c>
      <c r="D240" s="225" t="s">
        <v>61</v>
      </c>
      <c r="E240" s="226">
        <v>1</v>
      </c>
      <c r="F240" s="221">
        <v>10650</v>
      </c>
      <c r="G240" s="68">
        <f t="shared" si="195"/>
        <v>10650</v>
      </c>
      <c r="H240" s="69"/>
      <c r="I240" s="70">
        <f t="shared" si="196"/>
        <v>0</v>
      </c>
      <c r="J240" s="69"/>
      <c r="K240" s="70">
        <f t="shared" si="197"/>
        <v>0</v>
      </c>
      <c r="L240" s="69"/>
      <c r="M240" s="70">
        <f t="shared" si="198"/>
        <v>0</v>
      </c>
      <c r="N240" s="69"/>
      <c r="O240" s="70">
        <f t="shared" si="199"/>
        <v>0</v>
      </c>
      <c r="P240" s="69"/>
      <c r="Q240" s="70">
        <f t="shared" si="200"/>
        <v>0</v>
      </c>
      <c r="R240" s="71">
        <f t="shared" si="201"/>
        <v>1</v>
      </c>
      <c r="S240" s="70">
        <f t="shared" si="202"/>
        <v>10650</v>
      </c>
      <c r="T240" s="72">
        <f t="shared" si="203"/>
        <v>0</v>
      </c>
      <c r="U240" s="73">
        <f t="shared" si="204"/>
        <v>0</v>
      </c>
      <c r="V240" s="73">
        <f t="shared" si="205"/>
        <v>0</v>
      </c>
      <c r="W240" s="73">
        <f t="shared" si="206"/>
        <v>0</v>
      </c>
      <c r="X240" s="73">
        <f t="shared" si="207"/>
        <v>0</v>
      </c>
      <c r="Y240" s="73">
        <f t="shared" si="208"/>
        <v>0</v>
      </c>
      <c r="Z240" s="73">
        <f t="shared" si="209"/>
        <v>0</v>
      </c>
      <c r="AA240" s="74"/>
      <c r="AB240" s="177"/>
      <c r="AC240" s="177"/>
      <c r="AD240" s="177"/>
      <c r="AE240" s="177"/>
      <c r="AF240" s="177"/>
      <c r="AG240" s="177"/>
      <c r="AH240" s="177"/>
      <c r="AI240" s="177"/>
      <c r="AJ240" s="177"/>
      <c r="AK240" s="177"/>
      <c r="AL240" s="177"/>
      <c r="AM240" s="177"/>
      <c r="AN240" s="177"/>
      <c r="AO240" s="177"/>
      <c r="AP240" s="177"/>
      <c r="AQ240" s="177"/>
      <c r="AR240" s="177"/>
      <c r="AS240" s="177"/>
      <c r="AT240" s="177"/>
      <c r="AU240" s="71">
        <f t="shared" si="210"/>
        <v>1</v>
      </c>
      <c r="AV240" s="76">
        <f t="shared" si="211"/>
        <v>0</v>
      </c>
      <c r="AW240" s="76">
        <f t="shared" si="212"/>
        <v>0</v>
      </c>
      <c r="AX240" s="76">
        <f t="shared" si="213"/>
        <v>0</v>
      </c>
      <c r="AY240" s="76">
        <f t="shared" si="214"/>
        <v>0</v>
      </c>
      <c r="AZ240" s="76">
        <f t="shared" si="215"/>
        <v>0</v>
      </c>
      <c r="BA240" s="71">
        <f t="shared" si="216"/>
        <v>1</v>
      </c>
      <c r="BB240" s="71">
        <f t="shared" si="217"/>
        <v>0</v>
      </c>
      <c r="BC240" s="77">
        <f t="shared" si="218"/>
        <v>0</v>
      </c>
      <c r="BD240" s="77">
        <f t="shared" si="219"/>
        <v>0</v>
      </c>
      <c r="BE240" s="77">
        <f t="shared" si="220"/>
        <v>0</v>
      </c>
      <c r="BF240" s="77">
        <f t="shared" si="221"/>
        <v>0</v>
      </c>
      <c r="BG240" s="77">
        <f t="shared" si="222"/>
        <v>0</v>
      </c>
      <c r="BH240" s="77">
        <f t="shared" si="223"/>
        <v>0</v>
      </c>
      <c r="BI240" s="77">
        <f t="shared" si="224"/>
        <v>0</v>
      </c>
      <c r="BJ240" s="77">
        <f t="shared" si="225"/>
        <v>0</v>
      </c>
      <c r="BK240" s="77">
        <f t="shared" si="226"/>
        <v>0</v>
      </c>
      <c r="BL240" s="77">
        <f t="shared" si="227"/>
        <v>0</v>
      </c>
      <c r="BM240" s="77">
        <f t="shared" si="228"/>
        <v>0</v>
      </c>
      <c r="BN240" s="77">
        <f t="shared" si="229"/>
        <v>0</v>
      </c>
      <c r="BO240" s="77">
        <f t="shared" si="230"/>
        <v>0</v>
      </c>
      <c r="BP240" s="77">
        <f t="shared" si="231"/>
        <v>0</v>
      </c>
      <c r="BQ240" s="77">
        <f t="shared" si="232"/>
        <v>0</v>
      </c>
      <c r="BR240" s="77">
        <f t="shared" si="233"/>
        <v>0</v>
      </c>
      <c r="BS240" s="77">
        <f t="shared" si="234"/>
        <v>0</v>
      </c>
      <c r="BT240" s="77">
        <f t="shared" si="235"/>
        <v>0</v>
      </c>
      <c r="BU240" s="77">
        <f t="shared" si="236"/>
        <v>0</v>
      </c>
      <c r="BV240" s="77">
        <f t="shared" si="237"/>
        <v>0</v>
      </c>
      <c r="BW240" s="177"/>
      <c r="BX240" s="12" t="str">
        <f t="shared" si="238"/>
        <v/>
      </c>
      <c r="BY240" s="95">
        <f t="shared" si="239"/>
        <v>0</v>
      </c>
      <c r="BZ240" s="177">
        <f t="shared" si="240"/>
        <v>0</v>
      </c>
      <c r="CA240" s="177">
        <f t="shared" si="241"/>
        <v>0</v>
      </c>
      <c r="CB240" s="177">
        <f t="shared" si="242"/>
        <v>0</v>
      </c>
      <c r="CC240" s="177">
        <f t="shared" si="243"/>
        <v>0</v>
      </c>
      <c r="CD240" s="177">
        <f t="shared" si="244"/>
        <v>0</v>
      </c>
      <c r="CE240" s="177">
        <f t="shared" si="245"/>
        <v>0</v>
      </c>
      <c r="CF240" s="177">
        <f t="shared" si="246"/>
        <v>0</v>
      </c>
      <c r="CG240" s="9"/>
    </row>
    <row r="241" spans="1:85">
      <c r="A241" s="58"/>
      <c r="B241" s="59" t="s">
        <v>83</v>
      </c>
      <c r="C241" s="60" t="s">
        <v>717</v>
      </c>
      <c r="D241" s="61"/>
      <c r="E241" s="61"/>
      <c r="F241" s="61"/>
      <c r="G241" s="62">
        <f>SUM(G242:G401)</f>
        <v>45339.788820000002</v>
      </c>
      <c r="H241" s="63"/>
      <c r="I241" s="64">
        <f t="shared" si="196"/>
        <v>0</v>
      </c>
      <c r="J241" s="63"/>
      <c r="K241" s="64">
        <f t="shared" si="197"/>
        <v>0</v>
      </c>
      <c r="L241" s="63"/>
      <c r="M241" s="64">
        <f t="shared" si="198"/>
        <v>0</v>
      </c>
      <c r="N241" s="63"/>
      <c r="O241" s="64">
        <f t="shared" si="199"/>
        <v>0</v>
      </c>
      <c r="P241" s="63"/>
      <c r="Q241" s="64">
        <f t="shared" si="200"/>
        <v>0</v>
      </c>
      <c r="R241" s="176">
        <f t="shared" si="201"/>
        <v>0</v>
      </c>
      <c r="S241" s="62">
        <f>SUM(S242:S401)</f>
        <v>45339.788820000002</v>
      </c>
      <c r="T241" s="62"/>
      <c r="U241" s="62"/>
      <c r="V241" s="62"/>
      <c r="W241" s="62"/>
      <c r="X241" s="62"/>
      <c r="Y241" s="62"/>
      <c r="Z241" s="165">
        <f>IF(C241&lt;&gt;"",SUM(BC241:BV241)/S241,"")</f>
        <v>0</v>
      </c>
      <c r="AA241" s="63"/>
      <c r="AB241" s="63"/>
      <c r="AC241" s="63"/>
      <c r="AD241" s="63"/>
      <c r="AE241" s="63"/>
      <c r="AF241" s="63"/>
      <c r="AG241" s="63"/>
      <c r="AH241" s="63"/>
      <c r="AI241" s="63"/>
      <c r="AJ241" s="63"/>
      <c r="AK241" s="63"/>
      <c r="AL241" s="63"/>
      <c r="AM241" s="63"/>
      <c r="AN241" s="63"/>
      <c r="AO241" s="63"/>
      <c r="AP241" s="63"/>
      <c r="AQ241" s="63"/>
      <c r="AR241" s="63"/>
      <c r="AS241" s="63"/>
      <c r="AT241" s="63"/>
      <c r="AU241" s="67" t="str">
        <f t="shared" si="210"/>
        <v/>
      </c>
      <c r="AV241" s="63">
        <f t="shared" si="211"/>
        <v>0</v>
      </c>
      <c r="AW241" s="63">
        <f t="shared" si="212"/>
        <v>0</v>
      </c>
      <c r="AX241" s="63">
        <f t="shared" si="213"/>
        <v>0</v>
      </c>
      <c r="AY241" s="63">
        <f t="shared" si="214"/>
        <v>0</v>
      </c>
      <c r="AZ241" s="63">
        <f t="shared" si="215"/>
        <v>0</v>
      </c>
      <c r="BA241" s="67">
        <f t="shared" si="216"/>
        <v>0</v>
      </c>
      <c r="BB241" s="67">
        <f t="shared" si="217"/>
        <v>0</v>
      </c>
      <c r="BC241" s="62">
        <f>SUM(BC242:BC401)</f>
        <v>0</v>
      </c>
      <c r="BD241" s="62">
        <f t="shared" ref="BD241:BV241" si="247">SUM(BD242:BD401)</f>
        <v>0</v>
      </c>
      <c r="BE241" s="62">
        <f t="shared" si="247"/>
        <v>0</v>
      </c>
      <c r="BF241" s="62">
        <f t="shared" si="247"/>
        <v>0</v>
      </c>
      <c r="BG241" s="62">
        <f t="shared" si="247"/>
        <v>0</v>
      </c>
      <c r="BH241" s="62">
        <f t="shared" si="247"/>
        <v>0</v>
      </c>
      <c r="BI241" s="62">
        <f t="shared" si="247"/>
        <v>0</v>
      </c>
      <c r="BJ241" s="62">
        <f t="shared" si="247"/>
        <v>0</v>
      </c>
      <c r="BK241" s="62">
        <f t="shared" si="247"/>
        <v>0</v>
      </c>
      <c r="BL241" s="62">
        <f t="shared" si="247"/>
        <v>0</v>
      </c>
      <c r="BM241" s="62">
        <f t="shared" si="247"/>
        <v>0</v>
      </c>
      <c r="BN241" s="62">
        <f t="shared" si="247"/>
        <v>0</v>
      </c>
      <c r="BO241" s="62">
        <f t="shared" si="247"/>
        <v>0</v>
      </c>
      <c r="BP241" s="62">
        <f t="shared" si="247"/>
        <v>0</v>
      </c>
      <c r="BQ241" s="62">
        <f t="shared" si="247"/>
        <v>0</v>
      </c>
      <c r="BR241" s="62">
        <f t="shared" si="247"/>
        <v>0</v>
      </c>
      <c r="BS241" s="62">
        <f t="shared" si="247"/>
        <v>0</v>
      </c>
      <c r="BT241" s="62">
        <f t="shared" si="247"/>
        <v>0</v>
      </c>
      <c r="BU241" s="62">
        <f t="shared" si="247"/>
        <v>0</v>
      </c>
      <c r="BV241" s="62">
        <f t="shared" si="247"/>
        <v>0</v>
      </c>
      <c r="BW241" s="63"/>
      <c r="BX241" t="str">
        <f t="shared" si="238"/>
        <v/>
      </c>
      <c r="BY241" s="94">
        <f t="shared" si="239"/>
        <v>0</v>
      </c>
      <c r="BZ241" s="94">
        <f t="shared" si="240"/>
        <v>0</v>
      </c>
      <c r="CA241" s="94">
        <f t="shared" si="241"/>
        <v>0</v>
      </c>
      <c r="CB241" s="94">
        <f t="shared" si="242"/>
        <v>0</v>
      </c>
      <c r="CC241" s="94">
        <f t="shared" si="243"/>
        <v>0</v>
      </c>
      <c r="CD241" s="94">
        <f t="shared" si="244"/>
        <v>0</v>
      </c>
      <c r="CE241" s="94">
        <f t="shared" si="245"/>
        <v>0</v>
      </c>
      <c r="CF241" s="94">
        <f t="shared" si="246"/>
        <v>0</v>
      </c>
      <c r="CG241" s="9"/>
    </row>
    <row r="242" spans="1:85">
      <c r="A242" s="205"/>
      <c r="B242" s="186" t="s">
        <v>718</v>
      </c>
      <c r="C242" s="198" t="s">
        <v>719</v>
      </c>
      <c r="D242" s="217"/>
      <c r="E242" s="229"/>
      <c r="F242" s="221"/>
      <c r="G242" s="68">
        <f t="shared" si="195"/>
        <v>0</v>
      </c>
      <c r="H242" s="69"/>
      <c r="I242" s="70">
        <f t="shared" si="196"/>
        <v>0</v>
      </c>
      <c r="J242" s="69"/>
      <c r="K242" s="70">
        <f t="shared" si="197"/>
        <v>0</v>
      </c>
      <c r="L242" s="69"/>
      <c r="M242" s="70">
        <f t="shared" si="198"/>
        <v>0</v>
      </c>
      <c r="N242" s="69"/>
      <c r="O242" s="70">
        <f t="shared" si="199"/>
        <v>0</v>
      </c>
      <c r="P242" s="69"/>
      <c r="Q242" s="70">
        <f t="shared" si="200"/>
        <v>0</v>
      </c>
      <c r="R242" s="71">
        <f t="shared" si="201"/>
        <v>0</v>
      </c>
      <c r="S242" s="70">
        <f t="shared" si="202"/>
        <v>0</v>
      </c>
      <c r="T242" s="72" t="str">
        <f t="shared" si="203"/>
        <v/>
      </c>
      <c r="U242" s="73">
        <f t="shared" si="204"/>
        <v>0</v>
      </c>
      <c r="V242" s="73">
        <f t="shared" si="205"/>
        <v>0</v>
      </c>
      <c r="W242" s="73">
        <f t="shared" si="206"/>
        <v>0</v>
      </c>
      <c r="X242" s="73">
        <f t="shared" si="207"/>
        <v>0</v>
      </c>
      <c r="Y242" s="73">
        <f t="shared" si="208"/>
        <v>0</v>
      </c>
      <c r="Z242" s="73" t="str">
        <f t="shared" si="209"/>
        <v/>
      </c>
      <c r="AA242" s="74"/>
      <c r="AB242" s="177"/>
      <c r="AC242" s="177"/>
      <c r="AD242" s="177"/>
      <c r="AE242" s="177"/>
      <c r="AF242" s="177"/>
      <c r="AG242" s="177"/>
      <c r="AH242" s="177"/>
      <c r="AI242" s="177"/>
      <c r="AJ242" s="177"/>
      <c r="AK242" s="177"/>
      <c r="AL242" s="177"/>
      <c r="AM242" s="177"/>
      <c r="AN242" s="177"/>
      <c r="AO242" s="177"/>
      <c r="AP242" s="177"/>
      <c r="AQ242" s="177"/>
      <c r="AR242" s="177"/>
      <c r="AS242" s="177"/>
      <c r="AT242" s="177"/>
      <c r="AU242" s="71" t="str">
        <f t="shared" si="210"/>
        <v/>
      </c>
      <c r="AV242" s="76">
        <f t="shared" si="211"/>
        <v>0</v>
      </c>
      <c r="AW242" s="76">
        <f t="shared" si="212"/>
        <v>0</v>
      </c>
      <c r="AX242" s="76">
        <f t="shared" si="213"/>
        <v>0</v>
      </c>
      <c r="AY242" s="76">
        <f t="shared" si="214"/>
        <v>0</v>
      </c>
      <c r="AZ242" s="76">
        <f t="shared" si="215"/>
        <v>0</v>
      </c>
      <c r="BA242" s="71">
        <f t="shared" si="216"/>
        <v>0</v>
      </c>
      <c r="BB242" s="71">
        <f t="shared" si="217"/>
        <v>0</v>
      </c>
      <c r="BC242" s="77">
        <f t="shared" si="218"/>
        <v>0</v>
      </c>
      <c r="BD242" s="77">
        <f t="shared" si="219"/>
        <v>0</v>
      </c>
      <c r="BE242" s="77">
        <f t="shared" si="220"/>
        <v>0</v>
      </c>
      <c r="BF242" s="77">
        <f t="shared" si="221"/>
        <v>0</v>
      </c>
      <c r="BG242" s="77">
        <f t="shared" si="222"/>
        <v>0</v>
      </c>
      <c r="BH242" s="77">
        <f t="shared" si="223"/>
        <v>0</v>
      </c>
      <c r="BI242" s="77">
        <f t="shared" si="224"/>
        <v>0</v>
      </c>
      <c r="BJ242" s="77">
        <f t="shared" si="225"/>
        <v>0</v>
      </c>
      <c r="BK242" s="77">
        <f t="shared" si="226"/>
        <v>0</v>
      </c>
      <c r="BL242" s="77">
        <f t="shared" si="227"/>
        <v>0</v>
      </c>
      <c r="BM242" s="77">
        <f t="shared" si="228"/>
        <v>0</v>
      </c>
      <c r="BN242" s="77">
        <f t="shared" si="229"/>
        <v>0</v>
      </c>
      <c r="BO242" s="77">
        <f t="shared" si="230"/>
        <v>0</v>
      </c>
      <c r="BP242" s="77">
        <f t="shared" si="231"/>
        <v>0</v>
      </c>
      <c r="BQ242" s="77">
        <f t="shared" si="232"/>
        <v>0</v>
      </c>
      <c r="BR242" s="77">
        <f t="shared" si="233"/>
        <v>0</v>
      </c>
      <c r="BS242" s="77">
        <f t="shared" si="234"/>
        <v>0</v>
      </c>
      <c r="BT242" s="77">
        <f t="shared" si="235"/>
        <v>0</v>
      </c>
      <c r="BU242" s="77">
        <f t="shared" si="236"/>
        <v>0</v>
      </c>
      <c r="BV242" s="77">
        <f t="shared" si="237"/>
        <v>0</v>
      </c>
      <c r="BW242" s="177"/>
      <c r="BX242" s="12" t="str">
        <f t="shared" si="238"/>
        <v/>
      </c>
      <c r="BY242" s="95">
        <f t="shared" si="239"/>
        <v>0</v>
      </c>
      <c r="BZ242" s="177">
        <f t="shared" si="240"/>
        <v>0</v>
      </c>
      <c r="CA242" s="177">
        <f t="shared" si="241"/>
        <v>0</v>
      </c>
      <c r="CB242" s="177">
        <f t="shared" si="242"/>
        <v>0</v>
      </c>
      <c r="CC242" s="177">
        <f t="shared" si="243"/>
        <v>0</v>
      </c>
      <c r="CD242" s="177">
        <f t="shared" si="244"/>
        <v>0</v>
      </c>
      <c r="CE242" s="177">
        <f t="shared" si="245"/>
        <v>0</v>
      </c>
      <c r="CF242" s="177">
        <f t="shared" si="246"/>
        <v>0</v>
      </c>
      <c r="CG242" s="9"/>
    </row>
    <row r="243" spans="1:85" ht="42.75">
      <c r="A243" s="205" t="s">
        <v>720</v>
      </c>
      <c r="B243" s="186" t="s">
        <v>721</v>
      </c>
      <c r="C243" s="208" t="s">
        <v>722</v>
      </c>
      <c r="D243" s="177" t="s">
        <v>61</v>
      </c>
      <c r="E243" s="201">
        <v>2</v>
      </c>
      <c r="F243" s="200">
        <v>707.45</v>
      </c>
      <c r="G243" s="68">
        <f t="shared" si="195"/>
        <v>1414.9</v>
      </c>
      <c r="H243" s="69"/>
      <c r="I243" s="70">
        <f t="shared" si="196"/>
        <v>0</v>
      </c>
      <c r="J243" s="69"/>
      <c r="K243" s="70">
        <f t="shared" si="197"/>
        <v>0</v>
      </c>
      <c r="L243" s="69"/>
      <c r="M243" s="70">
        <f t="shared" si="198"/>
        <v>0</v>
      </c>
      <c r="N243" s="69"/>
      <c r="O243" s="70">
        <f t="shared" si="199"/>
        <v>0</v>
      </c>
      <c r="P243" s="69"/>
      <c r="Q243" s="70">
        <f t="shared" si="200"/>
        <v>0</v>
      </c>
      <c r="R243" s="71">
        <f t="shared" si="201"/>
        <v>2</v>
      </c>
      <c r="S243" s="70">
        <f t="shared" si="202"/>
        <v>1414.9</v>
      </c>
      <c r="T243" s="72">
        <f t="shared" si="203"/>
        <v>0</v>
      </c>
      <c r="U243" s="73">
        <f t="shared" si="204"/>
        <v>0</v>
      </c>
      <c r="V243" s="73">
        <f t="shared" si="205"/>
        <v>0</v>
      </c>
      <c r="W243" s="73">
        <f t="shared" si="206"/>
        <v>0</v>
      </c>
      <c r="X243" s="73">
        <f t="shared" si="207"/>
        <v>0</v>
      </c>
      <c r="Y243" s="73">
        <f t="shared" si="208"/>
        <v>0</v>
      </c>
      <c r="Z243" s="73">
        <f t="shared" si="209"/>
        <v>0</v>
      </c>
      <c r="AA243" s="74"/>
      <c r="AB243" s="177"/>
      <c r="AC243" s="177"/>
      <c r="AD243" s="177"/>
      <c r="AE243" s="177"/>
      <c r="AF243" s="177"/>
      <c r="AG243" s="177"/>
      <c r="AH243" s="177"/>
      <c r="AI243" s="177"/>
      <c r="AJ243" s="177"/>
      <c r="AK243" s="177"/>
      <c r="AL243" s="177"/>
      <c r="AM243" s="177"/>
      <c r="AN243" s="177"/>
      <c r="AO243" s="177"/>
      <c r="AP243" s="177"/>
      <c r="AQ243" s="177"/>
      <c r="AR243" s="177"/>
      <c r="AS243" s="177"/>
      <c r="AT243" s="177"/>
      <c r="AU243" s="71">
        <f t="shared" si="210"/>
        <v>2</v>
      </c>
      <c r="AV243" s="76">
        <f t="shared" si="211"/>
        <v>0</v>
      </c>
      <c r="AW243" s="76">
        <f t="shared" si="212"/>
        <v>0</v>
      </c>
      <c r="AX243" s="76">
        <f t="shared" si="213"/>
        <v>0</v>
      </c>
      <c r="AY243" s="76">
        <f t="shared" si="214"/>
        <v>0</v>
      </c>
      <c r="AZ243" s="76">
        <f t="shared" si="215"/>
        <v>0</v>
      </c>
      <c r="BA243" s="71">
        <f t="shared" si="216"/>
        <v>2</v>
      </c>
      <c r="BB243" s="71">
        <f t="shared" si="217"/>
        <v>0</v>
      </c>
      <c r="BC243" s="77">
        <f t="shared" si="218"/>
        <v>0</v>
      </c>
      <c r="BD243" s="77">
        <f t="shared" si="219"/>
        <v>0</v>
      </c>
      <c r="BE243" s="77">
        <f t="shared" si="220"/>
        <v>0</v>
      </c>
      <c r="BF243" s="77">
        <f t="shared" si="221"/>
        <v>0</v>
      </c>
      <c r="BG243" s="77">
        <f t="shared" si="222"/>
        <v>0</v>
      </c>
      <c r="BH243" s="77">
        <f t="shared" si="223"/>
        <v>0</v>
      </c>
      <c r="BI243" s="77">
        <f t="shared" si="224"/>
        <v>0</v>
      </c>
      <c r="BJ243" s="77">
        <f t="shared" si="225"/>
        <v>0</v>
      </c>
      <c r="BK243" s="77">
        <f t="shared" si="226"/>
        <v>0</v>
      </c>
      <c r="BL243" s="77">
        <f t="shared" si="227"/>
        <v>0</v>
      </c>
      <c r="BM243" s="77">
        <f t="shared" si="228"/>
        <v>0</v>
      </c>
      <c r="BN243" s="77">
        <f t="shared" si="229"/>
        <v>0</v>
      </c>
      <c r="BO243" s="77">
        <f t="shared" si="230"/>
        <v>0</v>
      </c>
      <c r="BP243" s="77">
        <f t="shared" si="231"/>
        <v>0</v>
      </c>
      <c r="BQ243" s="77">
        <f t="shared" si="232"/>
        <v>0</v>
      </c>
      <c r="BR243" s="77">
        <f t="shared" si="233"/>
        <v>0</v>
      </c>
      <c r="BS243" s="77">
        <f t="shared" si="234"/>
        <v>0</v>
      </c>
      <c r="BT243" s="77">
        <f t="shared" si="235"/>
        <v>0</v>
      </c>
      <c r="BU243" s="77">
        <f t="shared" si="236"/>
        <v>0</v>
      </c>
      <c r="BV243" s="77">
        <f t="shared" si="237"/>
        <v>0</v>
      </c>
      <c r="BW243" s="177"/>
      <c r="BX243" s="12" t="str">
        <f t="shared" si="238"/>
        <v/>
      </c>
      <c r="BY243" s="95">
        <f t="shared" si="239"/>
        <v>0</v>
      </c>
      <c r="BZ243" s="177">
        <f t="shared" si="240"/>
        <v>0</v>
      </c>
      <c r="CA243" s="177">
        <f t="shared" si="241"/>
        <v>0</v>
      </c>
      <c r="CB243" s="177">
        <f t="shared" si="242"/>
        <v>0</v>
      </c>
      <c r="CC243" s="177">
        <f t="shared" si="243"/>
        <v>0</v>
      </c>
      <c r="CD243" s="177">
        <f t="shared" si="244"/>
        <v>0</v>
      </c>
      <c r="CE243" s="177">
        <f t="shared" si="245"/>
        <v>0</v>
      </c>
      <c r="CF243" s="177">
        <f t="shared" si="246"/>
        <v>0</v>
      </c>
      <c r="CG243" s="9"/>
    </row>
    <row r="244" spans="1:85">
      <c r="A244" s="205"/>
      <c r="B244" s="186" t="s">
        <v>723</v>
      </c>
      <c r="C244" s="198" t="s">
        <v>724</v>
      </c>
      <c r="D244" s="217"/>
      <c r="E244" s="226"/>
      <c r="F244" s="221"/>
      <c r="G244" s="68">
        <f t="shared" si="195"/>
        <v>0</v>
      </c>
      <c r="H244" s="69"/>
      <c r="I244" s="70">
        <f t="shared" si="196"/>
        <v>0</v>
      </c>
      <c r="J244" s="69"/>
      <c r="K244" s="70">
        <f t="shared" si="197"/>
        <v>0</v>
      </c>
      <c r="L244" s="69"/>
      <c r="M244" s="70">
        <f t="shared" si="198"/>
        <v>0</v>
      </c>
      <c r="N244" s="69"/>
      <c r="O244" s="70">
        <f t="shared" si="199"/>
        <v>0</v>
      </c>
      <c r="P244" s="69"/>
      <c r="Q244" s="70">
        <f t="shared" si="200"/>
        <v>0</v>
      </c>
      <c r="R244" s="71">
        <f t="shared" si="201"/>
        <v>0</v>
      </c>
      <c r="S244" s="70">
        <f t="shared" si="202"/>
        <v>0</v>
      </c>
      <c r="T244" s="72" t="str">
        <f t="shared" si="203"/>
        <v/>
      </c>
      <c r="U244" s="73">
        <f t="shared" si="204"/>
        <v>0</v>
      </c>
      <c r="V244" s="73">
        <f t="shared" si="205"/>
        <v>0</v>
      </c>
      <c r="W244" s="73">
        <f t="shared" si="206"/>
        <v>0</v>
      </c>
      <c r="X244" s="73">
        <f t="shared" si="207"/>
        <v>0</v>
      </c>
      <c r="Y244" s="73">
        <f t="shared" si="208"/>
        <v>0</v>
      </c>
      <c r="Z244" s="73" t="str">
        <f t="shared" si="209"/>
        <v/>
      </c>
      <c r="AA244" s="74"/>
      <c r="AB244" s="177"/>
      <c r="AC244" s="177"/>
      <c r="AD244" s="177"/>
      <c r="AE244" s="177"/>
      <c r="AF244" s="177"/>
      <c r="AG244" s="177"/>
      <c r="AH244" s="177"/>
      <c r="AI244" s="177"/>
      <c r="AJ244" s="177"/>
      <c r="AK244" s="177"/>
      <c r="AL244" s="177"/>
      <c r="AM244" s="177"/>
      <c r="AN244" s="177"/>
      <c r="AO244" s="177"/>
      <c r="AP244" s="177"/>
      <c r="AQ244" s="177"/>
      <c r="AR244" s="177"/>
      <c r="AS244" s="177"/>
      <c r="AT244" s="177"/>
      <c r="AU244" s="71" t="str">
        <f t="shared" si="210"/>
        <v/>
      </c>
      <c r="AV244" s="76">
        <f t="shared" si="211"/>
        <v>0</v>
      </c>
      <c r="AW244" s="76">
        <f t="shared" si="212"/>
        <v>0</v>
      </c>
      <c r="AX244" s="76">
        <f t="shared" si="213"/>
        <v>0</v>
      </c>
      <c r="AY244" s="76">
        <f t="shared" si="214"/>
        <v>0</v>
      </c>
      <c r="AZ244" s="76">
        <f t="shared" si="215"/>
        <v>0</v>
      </c>
      <c r="BA244" s="71">
        <f t="shared" si="216"/>
        <v>0</v>
      </c>
      <c r="BB244" s="71">
        <f t="shared" si="217"/>
        <v>0</v>
      </c>
      <c r="BC244" s="77">
        <f t="shared" si="218"/>
        <v>0</v>
      </c>
      <c r="BD244" s="77">
        <f t="shared" si="219"/>
        <v>0</v>
      </c>
      <c r="BE244" s="77">
        <f t="shared" si="220"/>
        <v>0</v>
      </c>
      <c r="BF244" s="77">
        <f t="shared" si="221"/>
        <v>0</v>
      </c>
      <c r="BG244" s="77">
        <f t="shared" si="222"/>
        <v>0</v>
      </c>
      <c r="BH244" s="77">
        <f t="shared" si="223"/>
        <v>0</v>
      </c>
      <c r="BI244" s="77">
        <f t="shared" si="224"/>
        <v>0</v>
      </c>
      <c r="BJ244" s="77">
        <f t="shared" si="225"/>
        <v>0</v>
      </c>
      <c r="BK244" s="77">
        <f t="shared" si="226"/>
        <v>0</v>
      </c>
      <c r="BL244" s="77">
        <f t="shared" si="227"/>
        <v>0</v>
      </c>
      <c r="BM244" s="77">
        <f t="shared" si="228"/>
        <v>0</v>
      </c>
      <c r="BN244" s="77">
        <f t="shared" si="229"/>
        <v>0</v>
      </c>
      <c r="BO244" s="77">
        <f t="shared" si="230"/>
        <v>0</v>
      </c>
      <c r="BP244" s="77">
        <f t="shared" si="231"/>
        <v>0</v>
      </c>
      <c r="BQ244" s="77">
        <f t="shared" si="232"/>
        <v>0</v>
      </c>
      <c r="BR244" s="77">
        <f t="shared" si="233"/>
        <v>0</v>
      </c>
      <c r="BS244" s="77">
        <f t="shared" si="234"/>
        <v>0</v>
      </c>
      <c r="BT244" s="77">
        <f t="shared" si="235"/>
        <v>0</v>
      </c>
      <c r="BU244" s="77">
        <f t="shared" si="236"/>
        <v>0</v>
      </c>
      <c r="BV244" s="77">
        <f t="shared" si="237"/>
        <v>0</v>
      </c>
      <c r="BW244" s="177"/>
      <c r="BX244" s="12" t="str">
        <f t="shared" si="238"/>
        <v/>
      </c>
      <c r="BY244" s="95">
        <f t="shared" si="239"/>
        <v>0</v>
      </c>
      <c r="BZ244" s="177">
        <f t="shared" si="240"/>
        <v>0</v>
      </c>
      <c r="CA244" s="177">
        <f t="shared" si="241"/>
        <v>0</v>
      </c>
      <c r="CB244" s="177">
        <f t="shared" si="242"/>
        <v>0</v>
      </c>
      <c r="CC244" s="177">
        <f t="shared" si="243"/>
        <v>0</v>
      </c>
      <c r="CD244" s="177">
        <f t="shared" si="244"/>
        <v>0</v>
      </c>
      <c r="CE244" s="177">
        <f t="shared" si="245"/>
        <v>0</v>
      </c>
      <c r="CF244" s="177">
        <f t="shared" si="246"/>
        <v>0</v>
      </c>
      <c r="CG244" s="9"/>
    </row>
    <row r="245" spans="1:85">
      <c r="A245" s="205" t="s">
        <v>725</v>
      </c>
      <c r="B245" s="186" t="s">
        <v>726</v>
      </c>
      <c r="C245" s="187" t="s">
        <v>727</v>
      </c>
      <c r="D245" s="177" t="s">
        <v>61</v>
      </c>
      <c r="E245" s="201">
        <v>3</v>
      </c>
      <c r="F245" s="221">
        <v>14.81</v>
      </c>
      <c r="G245" s="68">
        <f t="shared" si="195"/>
        <v>44.43</v>
      </c>
      <c r="H245" s="69"/>
      <c r="I245" s="70">
        <f t="shared" si="196"/>
        <v>0</v>
      </c>
      <c r="J245" s="69"/>
      <c r="K245" s="70">
        <f t="shared" si="197"/>
        <v>0</v>
      </c>
      <c r="L245" s="69"/>
      <c r="M245" s="70">
        <f t="shared" si="198"/>
        <v>0</v>
      </c>
      <c r="N245" s="69"/>
      <c r="O245" s="70">
        <f t="shared" si="199"/>
        <v>0</v>
      </c>
      <c r="P245" s="69"/>
      <c r="Q245" s="70">
        <f t="shared" si="200"/>
        <v>0</v>
      </c>
      <c r="R245" s="71">
        <f t="shared" si="201"/>
        <v>3</v>
      </c>
      <c r="S245" s="70">
        <f t="shared" si="202"/>
        <v>44.43</v>
      </c>
      <c r="T245" s="72">
        <f t="shared" si="203"/>
        <v>0</v>
      </c>
      <c r="U245" s="73">
        <f t="shared" si="204"/>
        <v>0</v>
      </c>
      <c r="V245" s="73">
        <f t="shared" si="205"/>
        <v>0</v>
      </c>
      <c r="W245" s="73">
        <f t="shared" si="206"/>
        <v>0</v>
      </c>
      <c r="X245" s="73">
        <f t="shared" si="207"/>
        <v>0</v>
      </c>
      <c r="Y245" s="73">
        <f t="shared" si="208"/>
        <v>0</v>
      </c>
      <c r="Z245" s="73">
        <f t="shared" si="209"/>
        <v>0</v>
      </c>
      <c r="AA245" s="74"/>
      <c r="AB245" s="177"/>
      <c r="AC245" s="177"/>
      <c r="AD245" s="177"/>
      <c r="AE245" s="177"/>
      <c r="AF245" s="177"/>
      <c r="AG245" s="177"/>
      <c r="AH245" s="177"/>
      <c r="AI245" s="177"/>
      <c r="AJ245" s="177"/>
      <c r="AK245" s="177"/>
      <c r="AL245" s="177"/>
      <c r="AM245" s="177"/>
      <c r="AN245" s="177"/>
      <c r="AO245" s="177"/>
      <c r="AP245" s="177"/>
      <c r="AQ245" s="177"/>
      <c r="AR245" s="177"/>
      <c r="AS245" s="177"/>
      <c r="AT245" s="177"/>
      <c r="AU245" s="71">
        <f t="shared" si="210"/>
        <v>3</v>
      </c>
      <c r="AV245" s="76">
        <f t="shared" si="211"/>
        <v>0</v>
      </c>
      <c r="AW245" s="76">
        <f t="shared" si="212"/>
        <v>0</v>
      </c>
      <c r="AX245" s="76">
        <f t="shared" si="213"/>
        <v>0</v>
      </c>
      <c r="AY245" s="76">
        <f t="shared" si="214"/>
        <v>0</v>
      </c>
      <c r="AZ245" s="76">
        <f t="shared" si="215"/>
        <v>0</v>
      </c>
      <c r="BA245" s="71">
        <f t="shared" si="216"/>
        <v>3</v>
      </c>
      <c r="BB245" s="71">
        <f t="shared" si="217"/>
        <v>0</v>
      </c>
      <c r="BC245" s="77">
        <f t="shared" si="218"/>
        <v>0</v>
      </c>
      <c r="BD245" s="77">
        <f t="shared" si="219"/>
        <v>0</v>
      </c>
      <c r="BE245" s="77">
        <f t="shared" si="220"/>
        <v>0</v>
      </c>
      <c r="BF245" s="77">
        <f t="shared" si="221"/>
        <v>0</v>
      </c>
      <c r="BG245" s="77">
        <f t="shared" si="222"/>
        <v>0</v>
      </c>
      <c r="BH245" s="77">
        <f t="shared" si="223"/>
        <v>0</v>
      </c>
      <c r="BI245" s="77">
        <f t="shared" si="224"/>
        <v>0</v>
      </c>
      <c r="BJ245" s="77">
        <f t="shared" si="225"/>
        <v>0</v>
      </c>
      <c r="BK245" s="77">
        <f t="shared" si="226"/>
        <v>0</v>
      </c>
      <c r="BL245" s="77">
        <f t="shared" si="227"/>
        <v>0</v>
      </c>
      <c r="BM245" s="77">
        <f t="shared" si="228"/>
        <v>0</v>
      </c>
      <c r="BN245" s="77">
        <f t="shared" si="229"/>
        <v>0</v>
      </c>
      <c r="BO245" s="77">
        <f t="shared" si="230"/>
        <v>0</v>
      </c>
      <c r="BP245" s="77">
        <f t="shared" si="231"/>
        <v>0</v>
      </c>
      <c r="BQ245" s="77">
        <f t="shared" si="232"/>
        <v>0</v>
      </c>
      <c r="BR245" s="77">
        <f t="shared" si="233"/>
        <v>0</v>
      </c>
      <c r="BS245" s="77">
        <f t="shared" si="234"/>
        <v>0</v>
      </c>
      <c r="BT245" s="77">
        <f t="shared" si="235"/>
        <v>0</v>
      </c>
      <c r="BU245" s="77">
        <f t="shared" si="236"/>
        <v>0</v>
      </c>
      <c r="BV245" s="77">
        <f t="shared" si="237"/>
        <v>0</v>
      </c>
      <c r="BW245" s="177"/>
      <c r="BX245" s="12" t="str">
        <f t="shared" si="238"/>
        <v/>
      </c>
      <c r="BY245" s="95">
        <f t="shared" si="239"/>
        <v>0</v>
      </c>
      <c r="BZ245" s="177">
        <f t="shared" si="240"/>
        <v>0</v>
      </c>
      <c r="CA245" s="177">
        <f t="shared" si="241"/>
        <v>0</v>
      </c>
      <c r="CB245" s="177">
        <f t="shared" si="242"/>
        <v>0</v>
      </c>
      <c r="CC245" s="177">
        <f t="shared" si="243"/>
        <v>0</v>
      </c>
      <c r="CD245" s="177">
        <f t="shared" si="244"/>
        <v>0</v>
      </c>
      <c r="CE245" s="177">
        <f t="shared" si="245"/>
        <v>0</v>
      </c>
      <c r="CF245" s="177">
        <f t="shared" si="246"/>
        <v>0</v>
      </c>
      <c r="CG245" s="9"/>
    </row>
    <row r="246" spans="1:85">
      <c r="A246" s="205" t="s">
        <v>728</v>
      </c>
      <c r="B246" s="186" t="s">
        <v>729</v>
      </c>
      <c r="C246" s="187" t="s">
        <v>730</v>
      </c>
      <c r="D246" s="177" t="s">
        <v>61</v>
      </c>
      <c r="E246" s="201">
        <v>1</v>
      </c>
      <c r="F246" s="221">
        <v>35.82</v>
      </c>
      <c r="G246" s="68">
        <f t="shared" si="195"/>
        <v>35.82</v>
      </c>
      <c r="H246" s="69"/>
      <c r="I246" s="70">
        <f t="shared" si="196"/>
        <v>0</v>
      </c>
      <c r="J246" s="69"/>
      <c r="K246" s="70">
        <f t="shared" si="197"/>
        <v>0</v>
      </c>
      <c r="L246" s="69"/>
      <c r="M246" s="70">
        <f t="shared" si="198"/>
        <v>0</v>
      </c>
      <c r="N246" s="69"/>
      <c r="O246" s="70">
        <f t="shared" si="199"/>
        <v>0</v>
      </c>
      <c r="P246" s="69"/>
      <c r="Q246" s="70">
        <f t="shared" si="200"/>
        <v>0</v>
      </c>
      <c r="R246" s="71">
        <f t="shared" si="201"/>
        <v>1</v>
      </c>
      <c r="S246" s="70">
        <f t="shared" si="202"/>
        <v>35.82</v>
      </c>
      <c r="T246" s="72">
        <f t="shared" si="203"/>
        <v>0</v>
      </c>
      <c r="U246" s="73">
        <f t="shared" si="204"/>
        <v>0</v>
      </c>
      <c r="V246" s="73">
        <f t="shared" si="205"/>
        <v>0</v>
      </c>
      <c r="W246" s="73">
        <f t="shared" si="206"/>
        <v>0</v>
      </c>
      <c r="X246" s="73">
        <f t="shared" si="207"/>
        <v>0</v>
      </c>
      <c r="Y246" s="73">
        <f t="shared" si="208"/>
        <v>0</v>
      </c>
      <c r="Z246" s="73">
        <f t="shared" si="209"/>
        <v>0</v>
      </c>
      <c r="AA246" s="74"/>
      <c r="AB246" s="177"/>
      <c r="AC246" s="177"/>
      <c r="AD246" s="177"/>
      <c r="AE246" s="177"/>
      <c r="AF246" s="177"/>
      <c r="AG246" s="177"/>
      <c r="AH246" s="177"/>
      <c r="AI246" s="177"/>
      <c r="AJ246" s="177"/>
      <c r="AK246" s="177"/>
      <c r="AL246" s="177"/>
      <c r="AM246" s="177"/>
      <c r="AN246" s="177"/>
      <c r="AO246" s="177"/>
      <c r="AP246" s="177"/>
      <c r="AQ246" s="177"/>
      <c r="AR246" s="177"/>
      <c r="AS246" s="177"/>
      <c r="AT246" s="177"/>
      <c r="AU246" s="71">
        <f t="shared" si="210"/>
        <v>1</v>
      </c>
      <c r="AV246" s="76">
        <f t="shared" si="211"/>
        <v>0</v>
      </c>
      <c r="AW246" s="76">
        <f t="shared" si="212"/>
        <v>0</v>
      </c>
      <c r="AX246" s="76">
        <f t="shared" si="213"/>
        <v>0</v>
      </c>
      <c r="AY246" s="76">
        <f t="shared" si="214"/>
        <v>0</v>
      </c>
      <c r="AZ246" s="76">
        <f t="shared" si="215"/>
        <v>0</v>
      </c>
      <c r="BA246" s="71">
        <f t="shared" si="216"/>
        <v>1</v>
      </c>
      <c r="BB246" s="71">
        <f t="shared" si="217"/>
        <v>0</v>
      </c>
      <c r="BC246" s="77">
        <f t="shared" si="218"/>
        <v>0</v>
      </c>
      <c r="BD246" s="77">
        <f t="shared" si="219"/>
        <v>0</v>
      </c>
      <c r="BE246" s="77">
        <f t="shared" si="220"/>
        <v>0</v>
      </c>
      <c r="BF246" s="77">
        <f t="shared" si="221"/>
        <v>0</v>
      </c>
      <c r="BG246" s="77">
        <f t="shared" si="222"/>
        <v>0</v>
      </c>
      <c r="BH246" s="77">
        <f t="shared" si="223"/>
        <v>0</v>
      </c>
      <c r="BI246" s="77">
        <f t="shared" si="224"/>
        <v>0</v>
      </c>
      <c r="BJ246" s="77">
        <f t="shared" si="225"/>
        <v>0</v>
      </c>
      <c r="BK246" s="77">
        <f t="shared" si="226"/>
        <v>0</v>
      </c>
      <c r="BL246" s="77">
        <f t="shared" si="227"/>
        <v>0</v>
      </c>
      <c r="BM246" s="77">
        <f t="shared" si="228"/>
        <v>0</v>
      </c>
      <c r="BN246" s="77">
        <f t="shared" si="229"/>
        <v>0</v>
      </c>
      <c r="BO246" s="77">
        <f t="shared" si="230"/>
        <v>0</v>
      </c>
      <c r="BP246" s="77">
        <f t="shared" si="231"/>
        <v>0</v>
      </c>
      <c r="BQ246" s="77">
        <f t="shared" si="232"/>
        <v>0</v>
      </c>
      <c r="BR246" s="77">
        <f t="shared" si="233"/>
        <v>0</v>
      </c>
      <c r="BS246" s="77">
        <f t="shared" si="234"/>
        <v>0</v>
      </c>
      <c r="BT246" s="77">
        <f t="shared" si="235"/>
        <v>0</v>
      </c>
      <c r="BU246" s="77">
        <f t="shared" si="236"/>
        <v>0</v>
      </c>
      <c r="BV246" s="77">
        <f t="shared" si="237"/>
        <v>0</v>
      </c>
      <c r="BW246" s="177"/>
      <c r="BX246" s="12" t="str">
        <f t="shared" si="238"/>
        <v/>
      </c>
      <c r="BY246" s="95">
        <f t="shared" si="239"/>
        <v>0</v>
      </c>
      <c r="BZ246" s="177">
        <f t="shared" si="240"/>
        <v>0</v>
      </c>
      <c r="CA246" s="177">
        <f t="shared" si="241"/>
        <v>0</v>
      </c>
      <c r="CB246" s="177">
        <f t="shared" si="242"/>
        <v>0</v>
      </c>
      <c r="CC246" s="177">
        <f t="shared" si="243"/>
        <v>0</v>
      </c>
      <c r="CD246" s="177">
        <f t="shared" si="244"/>
        <v>0</v>
      </c>
      <c r="CE246" s="177">
        <f t="shared" si="245"/>
        <v>0</v>
      </c>
      <c r="CF246" s="177">
        <f t="shared" si="246"/>
        <v>0</v>
      </c>
      <c r="CG246" s="9"/>
    </row>
    <row r="247" spans="1:85">
      <c r="A247" s="205"/>
      <c r="B247" s="186" t="s">
        <v>731</v>
      </c>
      <c r="C247" s="198" t="s">
        <v>732</v>
      </c>
      <c r="D247" s="217"/>
      <c r="E247" s="201"/>
      <c r="F247" s="221"/>
      <c r="G247" s="68">
        <f t="shared" si="195"/>
        <v>0</v>
      </c>
      <c r="H247" s="69"/>
      <c r="I247" s="70">
        <f t="shared" si="196"/>
        <v>0</v>
      </c>
      <c r="J247" s="69"/>
      <c r="K247" s="70">
        <f t="shared" si="197"/>
        <v>0</v>
      </c>
      <c r="L247" s="69"/>
      <c r="M247" s="70">
        <f t="shared" si="198"/>
        <v>0</v>
      </c>
      <c r="N247" s="69"/>
      <c r="O247" s="70">
        <f t="shared" si="199"/>
        <v>0</v>
      </c>
      <c r="P247" s="69"/>
      <c r="Q247" s="70">
        <f t="shared" si="200"/>
        <v>0</v>
      </c>
      <c r="R247" s="71">
        <f t="shared" si="201"/>
        <v>0</v>
      </c>
      <c r="S247" s="70">
        <f t="shared" si="202"/>
        <v>0</v>
      </c>
      <c r="T247" s="72" t="str">
        <f t="shared" si="203"/>
        <v/>
      </c>
      <c r="U247" s="73">
        <f t="shared" si="204"/>
        <v>0</v>
      </c>
      <c r="V247" s="73">
        <f t="shared" si="205"/>
        <v>0</v>
      </c>
      <c r="W247" s="73">
        <f t="shared" si="206"/>
        <v>0</v>
      </c>
      <c r="X247" s="73">
        <f t="shared" si="207"/>
        <v>0</v>
      </c>
      <c r="Y247" s="73">
        <f t="shared" si="208"/>
        <v>0</v>
      </c>
      <c r="Z247" s="73" t="str">
        <f t="shared" si="209"/>
        <v/>
      </c>
      <c r="AA247" s="74"/>
      <c r="AB247" s="177"/>
      <c r="AC247" s="177"/>
      <c r="AD247" s="177"/>
      <c r="AE247" s="177"/>
      <c r="AF247" s="177"/>
      <c r="AG247" s="177"/>
      <c r="AH247" s="177"/>
      <c r="AI247" s="177"/>
      <c r="AJ247" s="177"/>
      <c r="AK247" s="177"/>
      <c r="AL247" s="177"/>
      <c r="AM247" s="177"/>
      <c r="AN247" s="177"/>
      <c r="AO247" s="177"/>
      <c r="AP247" s="177"/>
      <c r="AQ247" s="177"/>
      <c r="AR247" s="177"/>
      <c r="AS247" s="177"/>
      <c r="AT247" s="177"/>
      <c r="AU247" s="71" t="str">
        <f t="shared" si="210"/>
        <v/>
      </c>
      <c r="AV247" s="76">
        <f t="shared" si="211"/>
        <v>0</v>
      </c>
      <c r="AW247" s="76">
        <f t="shared" si="212"/>
        <v>0</v>
      </c>
      <c r="AX247" s="76">
        <f t="shared" si="213"/>
        <v>0</v>
      </c>
      <c r="AY247" s="76">
        <f t="shared" si="214"/>
        <v>0</v>
      </c>
      <c r="AZ247" s="76">
        <f t="shared" si="215"/>
        <v>0</v>
      </c>
      <c r="BA247" s="71">
        <f t="shared" si="216"/>
        <v>0</v>
      </c>
      <c r="BB247" s="71">
        <f t="shared" si="217"/>
        <v>0</v>
      </c>
      <c r="BC247" s="77">
        <f t="shared" si="218"/>
        <v>0</v>
      </c>
      <c r="BD247" s="77">
        <f t="shared" si="219"/>
        <v>0</v>
      </c>
      <c r="BE247" s="77">
        <f t="shared" si="220"/>
        <v>0</v>
      </c>
      <c r="BF247" s="77">
        <f t="shared" si="221"/>
        <v>0</v>
      </c>
      <c r="BG247" s="77">
        <f t="shared" si="222"/>
        <v>0</v>
      </c>
      <c r="BH247" s="77">
        <f t="shared" si="223"/>
        <v>0</v>
      </c>
      <c r="BI247" s="77">
        <f t="shared" si="224"/>
        <v>0</v>
      </c>
      <c r="BJ247" s="77">
        <f t="shared" si="225"/>
        <v>0</v>
      </c>
      <c r="BK247" s="77">
        <f t="shared" si="226"/>
        <v>0</v>
      </c>
      <c r="BL247" s="77">
        <f t="shared" si="227"/>
        <v>0</v>
      </c>
      <c r="BM247" s="77">
        <f t="shared" si="228"/>
        <v>0</v>
      </c>
      <c r="BN247" s="77">
        <f t="shared" si="229"/>
        <v>0</v>
      </c>
      <c r="BO247" s="77">
        <f t="shared" si="230"/>
        <v>0</v>
      </c>
      <c r="BP247" s="77">
        <f t="shared" si="231"/>
        <v>0</v>
      </c>
      <c r="BQ247" s="77">
        <f t="shared" si="232"/>
        <v>0</v>
      </c>
      <c r="BR247" s="77">
        <f t="shared" si="233"/>
        <v>0</v>
      </c>
      <c r="BS247" s="77">
        <f t="shared" si="234"/>
        <v>0</v>
      </c>
      <c r="BT247" s="77">
        <f t="shared" si="235"/>
        <v>0</v>
      </c>
      <c r="BU247" s="77">
        <f t="shared" si="236"/>
        <v>0</v>
      </c>
      <c r="BV247" s="77">
        <f t="shared" si="237"/>
        <v>0</v>
      </c>
      <c r="BW247" s="177"/>
      <c r="BX247" s="12" t="str">
        <f t="shared" si="238"/>
        <v/>
      </c>
      <c r="BY247" s="95">
        <f t="shared" si="239"/>
        <v>0</v>
      </c>
      <c r="BZ247" s="177">
        <f t="shared" si="240"/>
        <v>0</v>
      </c>
      <c r="CA247" s="177">
        <f t="shared" si="241"/>
        <v>0</v>
      </c>
      <c r="CB247" s="177">
        <f t="shared" si="242"/>
        <v>0</v>
      </c>
      <c r="CC247" s="177">
        <f t="shared" si="243"/>
        <v>0</v>
      </c>
      <c r="CD247" s="177">
        <f t="shared" si="244"/>
        <v>0</v>
      </c>
      <c r="CE247" s="177">
        <f t="shared" si="245"/>
        <v>0</v>
      </c>
      <c r="CF247" s="177">
        <f t="shared" si="246"/>
        <v>0</v>
      </c>
      <c r="CG247" s="9"/>
    </row>
    <row r="248" spans="1:85">
      <c r="A248" s="205" t="s">
        <v>733</v>
      </c>
      <c r="B248" s="186" t="s">
        <v>734</v>
      </c>
      <c r="C248" s="187" t="s">
        <v>735</v>
      </c>
      <c r="D248" s="177" t="s">
        <v>61</v>
      </c>
      <c r="E248" s="201">
        <v>1</v>
      </c>
      <c r="F248" s="221">
        <v>11.12</v>
      </c>
      <c r="G248" s="68">
        <f t="shared" si="195"/>
        <v>11.12</v>
      </c>
      <c r="H248" s="69"/>
      <c r="I248" s="70">
        <f t="shared" si="196"/>
        <v>0</v>
      </c>
      <c r="J248" s="69"/>
      <c r="K248" s="70">
        <f t="shared" si="197"/>
        <v>0</v>
      </c>
      <c r="L248" s="69"/>
      <c r="M248" s="70">
        <f t="shared" si="198"/>
        <v>0</v>
      </c>
      <c r="N248" s="69"/>
      <c r="O248" s="70">
        <f t="shared" si="199"/>
        <v>0</v>
      </c>
      <c r="P248" s="69"/>
      <c r="Q248" s="70">
        <f t="shared" si="200"/>
        <v>0</v>
      </c>
      <c r="R248" s="71">
        <f t="shared" si="201"/>
        <v>1</v>
      </c>
      <c r="S248" s="70">
        <f t="shared" si="202"/>
        <v>11.12</v>
      </c>
      <c r="T248" s="72">
        <f t="shared" si="203"/>
        <v>0</v>
      </c>
      <c r="U248" s="73">
        <f t="shared" si="204"/>
        <v>0</v>
      </c>
      <c r="V248" s="73">
        <f t="shared" si="205"/>
        <v>0</v>
      </c>
      <c r="W248" s="73">
        <f t="shared" si="206"/>
        <v>0</v>
      </c>
      <c r="X248" s="73">
        <f t="shared" si="207"/>
        <v>0</v>
      </c>
      <c r="Y248" s="73">
        <f t="shared" si="208"/>
        <v>0</v>
      </c>
      <c r="Z248" s="73">
        <f t="shared" si="209"/>
        <v>0</v>
      </c>
      <c r="AA248" s="74"/>
      <c r="AB248" s="177"/>
      <c r="AC248" s="177"/>
      <c r="AD248" s="177"/>
      <c r="AE248" s="177"/>
      <c r="AF248" s="177"/>
      <c r="AG248" s="177"/>
      <c r="AH248" s="177"/>
      <c r="AI248" s="177"/>
      <c r="AJ248" s="177"/>
      <c r="AK248" s="177"/>
      <c r="AL248" s="177"/>
      <c r="AM248" s="177"/>
      <c r="AN248" s="177"/>
      <c r="AO248" s="177"/>
      <c r="AP248" s="177"/>
      <c r="AQ248" s="177"/>
      <c r="AR248" s="177"/>
      <c r="AS248" s="177"/>
      <c r="AT248" s="177"/>
      <c r="AU248" s="71">
        <f t="shared" si="210"/>
        <v>1</v>
      </c>
      <c r="AV248" s="76">
        <f t="shared" si="211"/>
        <v>0</v>
      </c>
      <c r="AW248" s="76">
        <f t="shared" si="212"/>
        <v>0</v>
      </c>
      <c r="AX248" s="76">
        <f t="shared" si="213"/>
        <v>0</v>
      </c>
      <c r="AY248" s="76">
        <f t="shared" si="214"/>
        <v>0</v>
      </c>
      <c r="AZ248" s="76">
        <f t="shared" si="215"/>
        <v>0</v>
      </c>
      <c r="BA248" s="71">
        <f t="shared" si="216"/>
        <v>1</v>
      </c>
      <c r="BB248" s="71">
        <f t="shared" si="217"/>
        <v>0</v>
      </c>
      <c r="BC248" s="77">
        <f t="shared" si="218"/>
        <v>0</v>
      </c>
      <c r="BD248" s="77">
        <f t="shared" si="219"/>
        <v>0</v>
      </c>
      <c r="BE248" s="77">
        <f t="shared" si="220"/>
        <v>0</v>
      </c>
      <c r="BF248" s="77">
        <f t="shared" si="221"/>
        <v>0</v>
      </c>
      <c r="BG248" s="77">
        <f t="shared" si="222"/>
        <v>0</v>
      </c>
      <c r="BH248" s="77">
        <f t="shared" si="223"/>
        <v>0</v>
      </c>
      <c r="BI248" s="77">
        <f t="shared" si="224"/>
        <v>0</v>
      </c>
      <c r="BJ248" s="77">
        <f t="shared" si="225"/>
        <v>0</v>
      </c>
      <c r="BK248" s="77">
        <f t="shared" si="226"/>
        <v>0</v>
      </c>
      <c r="BL248" s="77">
        <f t="shared" si="227"/>
        <v>0</v>
      </c>
      <c r="BM248" s="77">
        <f t="shared" si="228"/>
        <v>0</v>
      </c>
      <c r="BN248" s="77">
        <f t="shared" si="229"/>
        <v>0</v>
      </c>
      <c r="BO248" s="77">
        <f t="shared" si="230"/>
        <v>0</v>
      </c>
      <c r="BP248" s="77">
        <f t="shared" si="231"/>
        <v>0</v>
      </c>
      <c r="BQ248" s="77">
        <f t="shared" si="232"/>
        <v>0</v>
      </c>
      <c r="BR248" s="77">
        <f t="shared" si="233"/>
        <v>0</v>
      </c>
      <c r="BS248" s="77">
        <f t="shared" si="234"/>
        <v>0</v>
      </c>
      <c r="BT248" s="77">
        <f t="shared" si="235"/>
        <v>0</v>
      </c>
      <c r="BU248" s="77">
        <f t="shared" si="236"/>
        <v>0</v>
      </c>
      <c r="BV248" s="77">
        <f t="shared" si="237"/>
        <v>0</v>
      </c>
      <c r="BW248" s="177"/>
      <c r="BX248" s="12" t="str">
        <f t="shared" si="238"/>
        <v/>
      </c>
      <c r="BY248" s="95">
        <f t="shared" si="239"/>
        <v>0</v>
      </c>
      <c r="BZ248" s="177">
        <f t="shared" si="240"/>
        <v>0</v>
      </c>
      <c r="CA248" s="177">
        <f t="shared" si="241"/>
        <v>0</v>
      </c>
      <c r="CB248" s="177">
        <f t="shared" si="242"/>
        <v>0</v>
      </c>
      <c r="CC248" s="177">
        <f t="shared" si="243"/>
        <v>0</v>
      </c>
      <c r="CD248" s="177">
        <f t="shared" si="244"/>
        <v>0</v>
      </c>
      <c r="CE248" s="177">
        <f t="shared" si="245"/>
        <v>0</v>
      </c>
      <c r="CF248" s="177">
        <f t="shared" si="246"/>
        <v>0</v>
      </c>
      <c r="CG248" s="9"/>
    </row>
    <row r="249" spans="1:85">
      <c r="A249" s="205" t="s">
        <v>736</v>
      </c>
      <c r="B249" s="186" t="s">
        <v>737</v>
      </c>
      <c r="C249" s="187" t="s">
        <v>738</v>
      </c>
      <c r="D249" s="177" t="s">
        <v>61</v>
      </c>
      <c r="E249" s="201">
        <v>1</v>
      </c>
      <c r="F249" s="221">
        <v>4.8499999999999996</v>
      </c>
      <c r="G249" s="68">
        <f t="shared" si="195"/>
        <v>4.8499999999999996</v>
      </c>
      <c r="H249" s="69"/>
      <c r="I249" s="70">
        <f t="shared" si="196"/>
        <v>0</v>
      </c>
      <c r="J249" s="69"/>
      <c r="K249" s="70">
        <f t="shared" si="197"/>
        <v>0</v>
      </c>
      <c r="L249" s="69"/>
      <c r="M249" s="70">
        <f t="shared" si="198"/>
        <v>0</v>
      </c>
      <c r="N249" s="69"/>
      <c r="O249" s="70">
        <f t="shared" si="199"/>
        <v>0</v>
      </c>
      <c r="P249" s="69"/>
      <c r="Q249" s="70">
        <f t="shared" si="200"/>
        <v>0</v>
      </c>
      <c r="R249" s="71">
        <f t="shared" si="201"/>
        <v>1</v>
      </c>
      <c r="S249" s="70">
        <f t="shared" si="202"/>
        <v>4.8499999999999996</v>
      </c>
      <c r="T249" s="72">
        <f t="shared" si="203"/>
        <v>0</v>
      </c>
      <c r="U249" s="73">
        <f t="shared" si="204"/>
        <v>0</v>
      </c>
      <c r="V249" s="73">
        <f t="shared" si="205"/>
        <v>0</v>
      </c>
      <c r="W249" s="73">
        <f t="shared" si="206"/>
        <v>0</v>
      </c>
      <c r="X249" s="73">
        <f t="shared" si="207"/>
        <v>0</v>
      </c>
      <c r="Y249" s="73">
        <f t="shared" si="208"/>
        <v>0</v>
      </c>
      <c r="Z249" s="73">
        <f t="shared" si="209"/>
        <v>0</v>
      </c>
      <c r="AA249" s="74"/>
      <c r="AB249" s="177"/>
      <c r="AC249" s="177"/>
      <c r="AD249" s="177"/>
      <c r="AE249" s="177"/>
      <c r="AF249" s="177"/>
      <c r="AG249" s="177"/>
      <c r="AH249" s="177"/>
      <c r="AI249" s="177"/>
      <c r="AJ249" s="177"/>
      <c r="AK249" s="177"/>
      <c r="AL249" s="177"/>
      <c r="AM249" s="177"/>
      <c r="AN249" s="177"/>
      <c r="AO249" s="177"/>
      <c r="AP249" s="177"/>
      <c r="AQ249" s="177"/>
      <c r="AR249" s="177"/>
      <c r="AS249" s="177"/>
      <c r="AT249" s="177"/>
      <c r="AU249" s="71">
        <f t="shared" si="210"/>
        <v>1</v>
      </c>
      <c r="AV249" s="76">
        <f t="shared" si="211"/>
        <v>0</v>
      </c>
      <c r="AW249" s="76">
        <f t="shared" si="212"/>
        <v>0</v>
      </c>
      <c r="AX249" s="76">
        <f t="shared" si="213"/>
        <v>0</v>
      </c>
      <c r="AY249" s="76">
        <f t="shared" si="214"/>
        <v>0</v>
      </c>
      <c r="AZ249" s="76">
        <f t="shared" si="215"/>
        <v>0</v>
      </c>
      <c r="BA249" s="71">
        <f t="shared" si="216"/>
        <v>1</v>
      </c>
      <c r="BB249" s="71">
        <f t="shared" si="217"/>
        <v>0</v>
      </c>
      <c r="BC249" s="77">
        <f t="shared" si="218"/>
        <v>0</v>
      </c>
      <c r="BD249" s="77">
        <f t="shared" si="219"/>
        <v>0</v>
      </c>
      <c r="BE249" s="77">
        <f t="shared" si="220"/>
        <v>0</v>
      </c>
      <c r="BF249" s="77">
        <f t="shared" si="221"/>
        <v>0</v>
      </c>
      <c r="BG249" s="77">
        <f t="shared" si="222"/>
        <v>0</v>
      </c>
      <c r="BH249" s="77">
        <f t="shared" si="223"/>
        <v>0</v>
      </c>
      <c r="BI249" s="77">
        <f t="shared" si="224"/>
        <v>0</v>
      </c>
      <c r="BJ249" s="77">
        <f t="shared" si="225"/>
        <v>0</v>
      </c>
      <c r="BK249" s="77">
        <f t="shared" si="226"/>
        <v>0</v>
      </c>
      <c r="BL249" s="77">
        <f t="shared" si="227"/>
        <v>0</v>
      </c>
      <c r="BM249" s="77">
        <f t="shared" si="228"/>
        <v>0</v>
      </c>
      <c r="BN249" s="77">
        <f t="shared" si="229"/>
        <v>0</v>
      </c>
      <c r="BO249" s="77">
        <f t="shared" si="230"/>
        <v>0</v>
      </c>
      <c r="BP249" s="77">
        <f t="shared" si="231"/>
        <v>0</v>
      </c>
      <c r="BQ249" s="77">
        <f t="shared" si="232"/>
        <v>0</v>
      </c>
      <c r="BR249" s="77">
        <f t="shared" si="233"/>
        <v>0</v>
      </c>
      <c r="BS249" s="77">
        <f t="shared" si="234"/>
        <v>0</v>
      </c>
      <c r="BT249" s="77">
        <f t="shared" si="235"/>
        <v>0</v>
      </c>
      <c r="BU249" s="77">
        <f t="shared" si="236"/>
        <v>0</v>
      </c>
      <c r="BV249" s="77">
        <f t="shared" si="237"/>
        <v>0</v>
      </c>
      <c r="BW249" s="177"/>
      <c r="BX249" s="12" t="str">
        <f t="shared" si="238"/>
        <v/>
      </c>
      <c r="BY249" s="95">
        <f t="shared" si="239"/>
        <v>0</v>
      </c>
      <c r="BZ249" s="177">
        <f t="shared" si="240"/>
        <v>0</v>
      </c>
      <c r="CA249" s="177">
        <f t="shared" si="241"/>
        <v>0</v>
      </c>
      <c r="CB249" s="177">
        <f t="shared" si="242"/>
        <v>0</v>
      </c>
      <c r="CC249" s="177">
        <f t="shared" si="243"/>
        <v>0</v>
      </c>
      <c r="CD249" s="177">
        <f t="shared" si="244"/>
        <v>0</v>
      </c>
      <c r="CE249" s="177">
        <f t="shared" si="245"/>
        <v>0</v>
      </c>
      <c r="CF249" s="177">
        <f t="shared" si="246"/>
        <v>0</v>
      </c>
      <c r="CG249" s="9"/>
    </row>
    <row r="250" spans="1:85">
      <c r="A250" s="205" t="s">
        <v>739</v>
      </c>
      <c r="B250" s="186" t="s">
        <v>740</v>
      </c>
      <c r="C250" s="187" t="s">
        <v>741</v>
      </c>
      <c r="D250" s="177" t="s">
        <v>61</v>
      </c>
      <c r="E250" s="201">
        <v>3</v>
      </c>
      <c r="F250" s="221">
        <v>3.14</v>
      </c>
      <c r="G250" s="68">
        <f t="shared" si="195"/>
        <v>9.42</v>
      </c>
      <c r="H250" s="69"/>
      <c r="I250" s="70">
        <f t="shared" si="196"/>
        <v>0</v>
      </c>
      <c r="J250" s="69"/>
      <c r="K250" s="70">
        <f t="shared" si="197"/>
        <v>0</v>
      </c>
      <c r="L250" s="69"/>
      <c r="M250" s="70">
        <f t="shared" si="198"/>
        <v>0</v>
      </c>
      <c r="N250" s="69"/>
      <c r="O250" s="70">
        <f t="shared" si="199"/>
        <v>0</v>
      </c>
      <c r="P250" s="69"/>
      <c r="Q250" s="70">
        <f t="shared" si="200"/>
        <v>0</v>
      </c>
      <c r="R250" s="71">
        <f t="shared" si="201"/>
        <v>3</v>
      </c>
      <c r="S250" s="70">
        <f t="shared" si="202"/>
        <v>9.42</v>
      </c>
      <c r="T250" s="72">
        <f t="shared" si="203"/>
        <v>0</v>
      </c>
      <c r="U250" s="73">
        <f t="shared" si="204"/>
        <v>0</v>
      </c>
      <c r="V250" s="73">
        <f t="shared" si="205"/>
        <v>0</v>
      </c>
      <c r="W250" s="73">
        <f t="shared" si="206"/>
        <v>0</v>
      </c>
      <c r="X250" s="73">
        <f t="shared" si="207"/>
        <v>0</v>
      </c>
      <c r="Y250" s="73">
        <f t="shared" si="208"/>
        <v>0</v>
      </c>
      <c r="Z250" s="73">
        <f t="shared" si="209"/>
        <v>0</v>
      </c>
      <c r="AA250" s="74"/>
      <c r="AB250" s="177"/>
      <c r="AC250" s="177"/>
      <c r="AD250" s="177"/>
      <c r="AE250" s="177"/>
      <c r="AF250" s="177"/>
      <c r="AG250" s="177"/>
      <c r="AH250" s="177"/>
      <c r="AI250" s="177"/>
      <c r="AJ250" s="177"/>
      <c r="AK250" s="177"/>
      <c r="AL250" s="177"/>
      <c r="AM250" s="177"/>
      <c r="AN250" s="177"/>
      <c r="AO250" s="177"/>
      <c r="AP250" s="177"/>
      <c r="AQ250" s="177"/>
      <c r="AR250" s="177"/>
      <c r="AS250" s="177"/>
      <c r="AT250" s="177"/>
      <c r="AU250" s="71">
        <f t="shared" si="210"/>
        <v>3</v>
      </c>
      <c r="AV250" s="76">
        <f t="shared" si="211"/>
        <v>0</v>
      </c>
      <c r="AW250" s="76">
        <f t="shared" si="212"/>
        <v>0</v>
      </c>
      <c r="AX250" s="76">
        <f t="shared" si="213"/>
        <v>0</v>
      </c>
      <c r="AY250" s="76">
        <f t="shared" si="214"/>
        <v>0</v>
      </c>
      <c r="AZ250" s="76">
        <f t="shared" si="215"/>
        <v>0</v>
      </c>
      <c r="BA250" s="71">
        <f t="shared" si="216"/>
        <v>3</v>
      </c>
      <c r="BB250" s="71">
        <f t="shared" si="217"/>
        <v>0</v>
      </c>
      <c r="BC250" s="77">
        <f t="shared" si="218"/>
        <v>0</v>
      </c>
      <c r="BD250" s="77">
        <f t="shared" si="219"/>
        <v>0</v>
      </c>
      <c r="BE250" s="77">
        <f t="shared" si="220"/>
        <v>0</v>
      </c>
      <c r="BF250" s="77">
        <f t="shared" si="221"/>
        <v>0</v>
      </c>
      <c r="BG250" s="77">
        <f t="shared" si="222"/>
        <v>0</v>
      </c>
      <c r="BH250" s="77">
        <f t="shared" si="223"/>
        <v>0</v>
      </c>
      <c r="BI250" s="77">
        <f t="shared" si="224"/>
        <v>0</v>
      </c>
      <c r="BJ250" s="77">
        <f t="shared" si="225"/>
        <v>0</v>
      </c>
      <c r="BK250" s="77">
        <f t="shared" si="226"/>
        <v>0</v>
      </c>
      <c r="BL250" s="77">
        <f t="shared" si="227"/>
        <v>0</v>
      </c>
      <c r="BM250" s="77">
        <f t="shared" si="228"/>
        <v>0</v>
      </c>
      <c r="BN250" s="77">
        <f t="shared" si="229"/>
        <v>0</v>
      </c>
      <c r="BO250" s="77">
        <f t="shared" si="230"/>
        <v>0</v>
      </c>
      <c r="BP250" s="77">
        <f t="shared" si="231"/>
        <v>0</v>
      </c>
      <c r="BQ250" s="77">
        <f t="shared" si="232"/>
        <v>0</v>
      </c>
      <c r="BR250" s="77">
        <f t="shared" si="233"/>
        <v>0</v>
      </c>
      <c r="BS250" s="77">
        <f t="shared" si="234"/>
        <v>0</v>
      </c>
      <c r="BT250" s="77">
        <f t="shared" si="235"/>
        <v>0</v>
      </c>
      <c r="BU250" s="77">
        <f t="shared" si="236"/>
        <v>0</v>
      </c>
      <c r="BV250" s="77">
        <f t="shared" si="237"/>
        <v>0</v>
      </c>
      <c r="BW250" s="177"/>
      <c r="BX250" s="12" t="str">
        <f t="shared" si="238"/>
        <v/>
      </c>
      <c r="BY250" s="95">
        <f t="shared" si="239"/>
        <v>0</v>
      </c>
      <c r="BZ250" s="177">
        <f t="shared" si="240"/>
        <v>0</v>
      </c>
      <c r="CA250" s="177">
        <f t="shared" si="241"/>
        <v>0</v>
      </c>
      <c r="CB250" s="177">
        <f t="shared" si="242"/>
        <v>0</v>
      </c>
      <c r="CC250" s="177">
        <f t="shared" si="243"/>
        <v>0</v>
      </c>
      <c r="CD250" s="177">
        <f t="shared" si="244"/>
        <v>0</v>
      </c>
      <c r="CE250" s="177">
        <f t="shared" si="245"/>
        <v>0</v>
      </c>
      <c r="CF250" s="177">
        <f t="shared" si="246"/>
        <v>0</v>
      </c>
      <c r="CG250" s="9"/>
    </row>
    <row r="251" spans="1:85">
      <c r="A251" s="205"/>
      <c r="B251" s="186" t="s">
        <v>742</v>
      </c>
      <c r="C251" s="198" t="s">
        <v>743</v>
      </c>
      <c r="D251" s="217"/>
      <c r="E251" s="226"/>
      <c r="F251" s="221"/>
      <c r="G251" s="68">
        <f t="shared" si="195"/>
        <v>0</v>
      </c>
      <c r="H251" s="69"/>
      <c r="I251" s="70">
        <f t="shared" si="196"/>
        <v>0</v>
      </c>
      <c r="J251" s="69"/>
      <c r="K251" s="70">
        <f t="shared" si="197"/>
        <v>0</v>
      </c>
      <c r="L251" s="69"/>
      <c r="M251" s="70">
        <f t="shared" si="198"/>
        <v>0</v>
      </c>
      <c r="N251" s="69"/>
      <c r="O251" s="70">
        <f t="shared" si="199"/>
        <v>0</v>
      </c>
      <c r="P251" s="69"/>
      <c r="Q251" s="70">
        <f t="shared" si="200"/>
        <v>0</v>
      </c>
      <c r="R251" s="71">
        <f t="shared" si="201"/>
        <v>0</v>
      </c>
      <c r="S251" s="70">
        <f t="shared" si="202"/>
        <v>0</v>
      </c>
      <c r="T251" s="72" t="str">
        <f t="shared" si="203"/>
        <v/>
      </c>
      <c r="U251" s="73">
        <f t="shared" si="204"/>
        <v>0</v>
      </c>
      <c r="V251" s="73">
        <f t="shared" si="205"/>
        <v>0</v>
      </c>
      <c r="W251" s="73">
        <f t="shared" si="206"/>
        <v>0</v>
      </c>
      <c r="X251" s="73">
        <f t="shared" si="207"/>
        <v>0</v>
      </c>
      <c r="Y251" s="73">
        <f t="shared" si="208"/>
        <v>0</v>
      </c>
      <c r="Z251" s="73" t="str">
        <f t="shared" si="209"/>
        <v/>
      </c>
      <c r="AA251" s="74"/>
      <c r="AB251" s="177"/>
      <c r="AC251" s="177"/>
      <c r="AD251" s="177"/>
      <c r="AE251" s="177"/>
      <c r="AF251" s="177"/>
      <c r="AG251" s="177"/>
      <c r="AH251" s="177"/>
      <c r="AI251" s="177"/>
      <c r="AJ251" s="177"/>
      <c r="AK251" s="177"/>
      <c r="AL251" s="177"/>
      <c r="AM251" s="177"/>
      <c r="AN251" s="177"/>
      <c r="AO251" s="177"/>
      <c r="AP251" s="177"/>
      <c r="AQ251" s="177"/>
      <c r="AR251" s="177"/>
      <c r="AS251" s="177"/>
      <c r="AT251" s="177"/>
      <c r="AU251" s="71" t="str">
        <f t="shared" si="210"/>
        <v/>
      </c>
      <c r="AV251" s="76">
        <f t="shared" si="211"/>
        <v>0</v>
      </c>
      <c r="AW251" s="76">
        <f t="shared" si="212"/>
        <v>0</v>
      </c>
      <c r="AX251" s="76">
        <f t="shared" si="213"/>
        <v>0</v>
      </c>
      <c r="AY251" s="76">
        <f t="shared" si="214"/>
        <v>0</v>
      </c>
      <c r="AZ251" s="76">
        <f t="shared" si="215"/>
        <v>0</v>
      </c>
      <c r="BA251" s="71">
        <f t="shared" si="216"/>
        <v>0</v>
      </c>
      <c r="BB251" s="71">
        <f t="shared" si="217"/>
        <v>0</v>
      </c>
      <c r="BC251" s="77">
        <f t="shared" si="218"/>
        <v>0</v>
      </c>
      <c r="BD251" s="77">
        <f t="shared" si="219"/>
        <v>0</v>
      </c>
      <c r="BE251" s="77">
        <f t="shared" si="220"/>
        <v>0</v>
      </c>
      <c r="BF251" s="77">
        <f t="shared" si="221"/>
        <v>0</v>
      </c>
      <c r="BG251" s="77">
        <f t="shared" si="222"/>
        <v>0</v>
      </c>
      <c r="BH251" s="77">
        <f t="shared" si="223"/>
        <v>0</v>
      </c>
      <c r="BI251" s="77">
        <f t="shared" si="224"/>
        <v>0</v>
      </c>
      <c r="BJ251" s="77">
        <f t="shared" si="225"/>
        <v>0</v>
      </c>
      <c r="BK251" s="77">
        <f t="shared" si="226"/>
        <v>0</v>
      </c>
      <c r="BL251" s="77">
        <f t="shared" si="227"/>
        <v>0</v>
      </c>
      <c r="BM251" s="77">
        <f t="shared" si="228"/>
        <v>0</v>
      </c>
      <c r="BN251" s="77">
        <f t="shared" si="229"/>
        <v>0</v>
      </c>
      <c r="BO251" s="77">
        <f t="shared" si="230"/>
        <v>0</v>
      </c>
      <c r="BP251" s="77">
        <f t="shared" si="231"/>
        <v>0</v>
      </c>
      <c r="BQ251" s="77">
        <f t="shared" si="232"/>
        <v>0</v>
      </c>
      <c r="BR251" s="77">
        <f t="shared" si="233"/>
        <v>0</v>
      </c>
      <c r="BS251" s="77">
        <f t="shared" si="234"/>
        <v>0</v>
      </c>
      <c r="BT251" s="77">
        <f t="shared" si="235"/>
        <v>0</v>
      </c>
      <c r="BU251" s="77">
        <f t="shared" si="236"/>
        <v>0</v>
      </c>
      <c r="BV251" s="77">
        <f t="shared" si="237"/>
        <v>0</v>
      </c>
      <c r="BW251" s="177"/>
      <c r="BX251" s="12" t="str">
        <f t="shared" si="238"/>
        <v/>
      </c>
      <c r="BY251" s="95">
        <f t="shared" si="239"/>
        <v>0</v>
      </c>
      <c r="BZ251" s="177">
        <f t="shared" si="240"/>
        <v>0</v>
      </c>
      <c r="CA251" s="177">
        <f t="shared" si="241"/>
        <v>0</v>
      </c>
      <c r="CB251" s="177">
        <f t="shared" si="242"/>
        <v>0</v>
      </c>
      <c r="CC251" s="177">
        <f t="shared" si="243"/>
        <v>0</v>
      </c>
      <c r="CD251" s="177">
        <f t="shared" si="244"/>
        <v>0</v>
      </c>
      <c r="CE251" s="177">
        <f t="shared" si="245"/>
        <v>0</v>
      </c>
      <c r="CF251" s="177">
        <f t="shared" si="246"/>
        <v>0</v>
      </c>
      <c r="CG251" s="9"/>
    </row>
    <row r="252" spans="1:85">
      <c r="A252" s="205" t="s">
        <v>744</v>
      </c>
      <c r="B252" s="186" t="s">
        <v>745</v>
      </c>
      <c r="C252" s="187" t="s">
        <v>746</v>
      </c>
      <c r="D252" s="177" t="s">
        <v>73</v>
      </c>
      <c r="E252" s="201">
        <v>0.28000000000000003</v>
      </c>
      <c r="F252" s="221">
        <v>6.23</v>
      </c>
      <c r="G252" s="68">
        <f t="shared" si="195"/>
        <v>1.7444000000000004</v>
      </c>
      <c r="H252" s="69"/>
      <c r="I252" s="70">
        <f t="shared" si="196"/>
        <v>0</v>
      </c>
      <c r="J252" s="69"/>
      <c r="K252" s="70">
        <f t="shared" si="197"/>
        <v>0</v>
      </c>
      <c r="L252" s="69"/>
      <c r="M252" s="70">
        <f t="shared" si="198"/>
        <v>0</v>
      </c>
      <c r="N252" s="69"/>
      <c r="O252" s="70">
        <f t="shared" si="199"/>
        <v>0</v>
      </c>
      <c r="P252" s="69"/>
      <c r="Q252" s="70">
        <f t="shared" si="200"/>
        <v>0</v>
      </c>
      <c r="R252" s="71">
        <f t="shared" si="201"/>
        <v>0.28000000000000003</v>
      </c>
      <c r="S252" s="70">
        <f t="shared" si="202"/>
        <v>1.7444000000000004</v>
      </c>
      <c r="T252" s="72">
        <f t="shared" si="203"/>
        <v>0</v>
      </c>
      <c r="U252" s="73">
        <f t="shared" si="204"/>
        <v>0</v>
      </c>
      <c r="V252" s="73">
        <f t="shared" si="205"/>
        <v>0</v>
      </c>
      <c r="W252" s="73">
        <f t="shared" si="206"/>
        <v>0</v>
      </c>
      <c r="X252" s="73">
        <f t="shared" si="207"/>
        <v>0</v>
      </c>
      <c r="Y252" s="73">
        <f t="shared" si="208"/>
        <v>0</v>
      </c>
      <c r="Z252" s="73">
        <f t="shared" si="209"/>
        <v>0</v>
      </c>
      <c r="AA252" s="74"/>
      <c r="AB252" s="177"/>
      <c r="AC252" s="177"/>
      <c r="AD252" s="177"/>
      <c r="AE252" s="177"/>
      <c r="AF252" s="177"/>
      <c r="AG252" s="177"/>
      <c r="AH252" s="177"/>
      <c r="AI252" s="177"/>
      <c r="AJ252" s="177"/>
      <c r="AK252" s="177"/>
      <c r="AL252" s="177"/>
      <c r="AM252" s="177"/>
      <c r="AN252" s="177"/>
      <c r="AO252" s="177"/>
      <c r="AP252" s="177"/>
      <c r="AQ252" s="177"/>
      <c r="AR252" s="177"/>
      <c r="AS252" s="177"/>
      <c r="AT252" s="177"/>
      <c r="AU252" s="71">
        <f t="shared" si="210"/>
        <v>0.28000000000000003</v>
      </c>
      <c r="AV252" s="76">
        <f t="shared" si="211"/>
        <v>0</v>
      </c>
      <c r="AW252" s="76">
        <f t="shared" si="212"/>
        <v>0</v>
      </c>
      <c r="AX252" s="76">
        <f t="shared" si="213"/>
        <v>0</v>
      </c>
      <c r="AY252" s="76">
        <f t="shared" si="214"/>
        <v>0</v>
      </c>
      <c r="AZ252" s="76">
        <f t="shared" si="215"/>
        <v>0</v>
      </c>
      <c r="BA252" s="71">
        <f t="shared" si="216"/>
        <v>0.28000000000000003</v>
      </c>
      <c r="BB252" s="71">
        <f t="shared" si="217"/>
        <v>0</v>
      </c>
      <c r="BC252" s="77">
        <f t="shared" si="218"/>
        <v>0</v>
      </c>
      <c r="BD252" s="77">
        <f t="shared" si="219"/>
        <v>0</v>
      </c>
      <c r="BE252" s="77">
        <f t="shared" si="220"/>
        <v>0</v>
      </c>
      <c r="BF252" s="77">
        <f t="shared" si="221"/>
        <v>0</v>
      </c>
      <c r="BG252" s="77">
        <f t="shared" si="222"/>
        <v>0</v>
      </c>
      <c r="BH252" s="77">
        <f t="shared" si="223"/>
        <v>0</v>
      </c>
      <c r="BI252" s="77">
        <f t="shared" si="224"/>
        <v>0</v>
      </c>
      <c r="BJ252" s="77">
        <f t="shared" si="225"/>
        <v>0</v>
      </c>
      <c r="BK252" s="77">
        <f t="shared" si="226"/>
        <v>0</v>
      </c>
      <c r="BL252" s="77">
        <f t="shared" si="227"/>
        <v>0</v>
      </c>
      <c r="BM252" s="77">
        <f t="shared" si="228"/>
        <v>0</v>
      </c>
      <c r="BN252" s="77">
        <f t="shared" si="229"/>
        <v>0</v>
      </c>
      <c r="BO252" s="77">
        <f t="shared" si="230"/>
        <v>0</v>
      </c>
      <c r="BP252" s="77">
        <f t="shared" si="231"/>
        <v>0</v>
      </c>
      <c r="BQ252" s="77">
        <f t="shared" si="232"/>
        <v>0</v>
      </c>
      <c r="BR252" s="77">
        <f t="shared" si="233"/>
        <v>0</v>
      </c>
      <c r="BS252" s="77">
        <f t="shared" si="234"/>
        <v>0</v>
      </c>
      <c r="BT252" s="77">
        <f t="shared" si="235"/>
        <v>0</v>
      </c>
      <c r="BU252" s="77">
        <f t="shared" si="236"/>
        <v>0</v>
      </c>
      <c r="BV252" s="77">
        <f t="shared" si="237"/>
        <v>0</v>
      </c>
      <c r="BW252" s="177"/>
      <c r="BX252" s="12" t="str">
        <f t="shared" si="238"/>
        <v/>
      </c>
      <c r="BY252" s="95">
        <f t="shared" si="239"/>
        <v>0</v>
      </c>
      <c r="BZ252" s="177">
        <f t="shared" si="240"/>
        <v>0</v>
      </c>
      <c r="CA252" s="177">
        <f t="shared" si="241"/>
        <v>0</v>
      </c>
      <c r="CB252" s="177">
        <f t="shared" si="242"/>
        <v>0</v>
      </c>
      <c r="CC252" s="177">
        <f t="shared" si="243"/>
        <v>0</v>
      </c>
      <c r="CD252" s="177">
        <f t="shared" si="244"/>
        <v>0</v>
      </c>
      <c r="CE252" s="177">
        <f t="shared" si="245"/>
        <v>0</v>
      </c>
      <c r="CF252" s="177">
        <f t="shared" si="246"/>
        <v>0</v>
      </c>
      <c r="CG252" s="9"/>
    </row>
    <row r="253" spans="1:85">
      <c r="A253" s="205"/>
      <c r="B253" s="186" t="s">
        <v>747</v>
      </c>
      <c r="C253" s="198" t="s">
        <v>743</v>
      </c>
      <c r="D253" s="217"/>
      <c r="E253" s="226"/>
      <c r="F253" s="221"/>
      <c r="G253" s="68">
        <f t="shared" si="195"/>
        <v>0</v>
      </c>
      <c r="H253" s="69"/>
      <c r="I253" s="70">
        <f t="shared" si="196"/>
        <v>0</v>
      </c>
      <c r="J253" s="69"/>
      <c r="K253" s="70">
        <f t="shared" si="197"/>
        <v>0</v>
      </c>
      <c r="L253" s="69"/>
      <c r="M253" s="70">
        <f t="shared" si="198"/>
        <v>0</v>
      </c>
      <c r="N253" s="69"/>
      <c r="O253" s="70">
        <f t="shared" si="199"/>
        <v>0</v>
      </c>
      <c r="P253" s="69"/>
      <c r="Q253" s="70">
        <f t="shared" si="200"/>
        <v>0</v>
      </c>
      <c r="R253" s="71">
        <f t="shared" si="201"/>
        <v>0</v>
      </c>
      <c r="S253" s="70">
        <f t="shared" si="202"/>
        <v>0</v>
      </c>
      <c r="T253" s="72" t="str">
        <f t="shared" si="203"/>
        <v/>
      </c>
      <c r="U253" s="73">
        <f t="shared" si="204"/>
        <v>0</v>
      </c>
      <c r="V253" s="73">
        <f t="shared" si="205"/>
        <v>0</v>
      </c>
      <c r="W253" s="73">
        <f t="shared" si="206"/>
        <v>0</v>
      </c>
      <c r="X253" s="73">
        <f t="shared" si="207"/>
        <v>0</v>
      </c>
      <c r="Y253" s="73">
        <f t="shared" si="208"/>
        <v>0</v>
      </c>
      <c r="Z253" s="73" t="str">
        <f t="shared" si="209"/>
        <v/>
      </c>
      <c r="AA253" s="74"/>
      <c r="AB253" s="177"/>
      <c r="AC253" s="177"/>
      <c r="AD253" s="177"/>
      <c r="AE253" s="177"/>
      <c r="AF253" s="177"/>
      <c r="AG253" s="177"/>
      <c r="AH253" s="177"/>
      <c r="AI253" s="177"/>
      <c r="AJ253" s="177"/>
      <c r="AK253" s="177"/>
      <c r="AL253" s="177"/>
      <c r="AM253" s="177"/>
      <c r="AN253" s="177"/>
      <c r="AO253" s="177"/>
      <c r="AP253" s="177"/>
      <c r="AQ253" s="177"/>
      <c r="AR253" s="177"/>
      <c r="AS253" s="177"/>
      <c r="AT253" s="177"/>
      <c r="AU253" s="71" t="str">
        <f t="shared" si="210"/>
        <v/>
      </c>
      <c r="AV253" s="76">
        <f t="shared" si="211"/>
        <v>0</v>
      </c>
      <c r="AW253" s="76">
        <f t="shared" si="212"/>
        <v>0</v>
      </c>
      <c r="AX253" s="76">
        <f t="shared" si="213"/>
        <v>0</v>
      </c>
      <c r="AY253" s="76">
        <f t="shared" si="214"/>
        <v>0</v>
      </c>
      <c r="AZ253" s="76">
        <f t="shared" si="215"/>
        <v>0</v>
      </c>
      <c r="BA253" s="71">
        <f t="shared" si="216"/>
        <v>0</v>
      </c>
      <c r="BB253" s="71">
        <f t="shared" si="217"/>
        <v>0</v>
      </c>
      <c r="BC253" s="77">
        <f t="shared" si="218"/>
        <v>0</v>
      </c>
      <c r="BD253" s="77">
        <f t="shared" si="219"/>
        <v>0</v>
      </c>
      <c r="BE253" s="77">
        <f t="shared" si="220"/>
        <v>0</v>
      </c>
      <c r="BF253" s="77">
        <f t="shared" si="221"/>
        <v>0</v>
      </c>
      <c r="BG253" s="77">
        <f t="shared" si="222"/>
        <v>0</v>
      </c>
      <c r="BH253" s="77">
        <f t="shared" si="223"/>
        <v>0</v>
      </c>
      <c r="BI253" s="77">
        <f t="shared" si="224"/>
        <v>0</v>
      </c>
      <c r="BJ253" s="77">
        <f t="shared" si="225"/>
        <v>0</v>
      </c>
      <c r="BK253" s="77">
        <f t="shared" si="226"/>
        <v>0</v>
      </c>
      <c r="BL253" s="77">
        <f t="shared" si="227"/>
        <v>0</v>
      </c>
      <c r="BM253" s="77">
        <f t="shared" si="228"/>
        <v>0</v>
      </c>
      <c r="BN253" s="77">
        <f t="shared" si="229"/>
        <v>0</v>
      </c>
      <c r="BO253" s="77">
        <f t="shared" si="230"/>
        <v>0</v>
      </c>
      <c r="BP253" s="77">
        <f t="shared" si="231"/>
        <v>0</v>
      </c>
      <c r="BQ253" s="77">
        <f t="shared" si="232"/>
        <v>0</v>
      </c>
      <c r="BR253" s="77">
        <f t="shared" si="233"/>
        <v>0</v>
      </c>
      <c r="BS253" s="77">
        <f t="shared" si="234"/>
        <v>0</v>
      </c>
      <c r="BT253" s="77">
        <f t="shared" si="235"/>
        <v>0</v>
      </c>
      <c r="BU253" s="77">
        <f t="shared" si="236"/>
        <v>0</v>
      </c>
      <c r="BV253" s="77">
        <f t="shared" si="237"/>
        <v>0</v>
      </c>
      <c r="BW253" s="177"/>
      <c r="BX253" s="12" t="str">
        <f t="shared" si="238"/>
        <v/>
      </c>
      <c r="BY253" s="95">
        <f t="shared" si="239"/>
        <v>0</v>
      </c>
      <c r="BZ253" s="177">
        <f t="shared" si="240"/>
        <v>0</v>
      </c>
      <c r="CA253" s="177">
        <f t="shared" si="241"/>
        <v>0</v>
      </c>
      <c r="CB253" s="177">
        <f t="shared" si="242"/>
        <v>0</v>
      </c>
      <c r="CC253" s="177">
        <f t="shared" si="243"/>
        <v>0</v>
      </c>
      <c r="CD253" s="177">
        <f t="shared" si="244"/>
        <v>0</v>
      </c>
      <c r="CE253" s="177">
        <f t="shared" si="245"/>
        <v>0</v>
      </c>
      <c r="CF253" s="177">
        <f t="shared" si="246"/>
        <v>0</v>
      </c>
      <c r="CG253" s="9"/>
    </row>
    <row r="254" spans="1:85">
      <c r="A254" s="205" t="s">
        <v>748</v>
      </c>
      <c r="B254" s="186" t="s">
        <v>749</v>
      </c>
      <c r="C254" s="187" t="s">
        <v>750</v>
      </c>
      <c r="D254" s="177" t="s">
        <v>61</v>
      </c>
      <c r="E254" s="201">
        <v>1</v>
      </c>
      <c r="F254" s="221">
        <v>16.190000000000001</v>
      </c>
      <c r="G254" s="68">
        <f t="shared" si="195"/>
        <v>16.190000000000001</v>
      </c>
      <c r="H254" s="69"/>
      <c r="I254" s="70">
        <f t="shared" si="196"/>
        <v>0</v>
      </c>
      <c r="J254" s="69"/>
      <c r="K254" s="70">
        <f t="shared" si="197"/>
        <v>0</v>
      </c>
      <c r="L254" s="69"/>
      <c r="M254" s="70">
        <f t="shared" si="198"/>
        <v>0</v>
      </c>
      <c r="N254" s="69"/>
      <c r="O254" s="70">
        <f t="shared" si="199"/>
        <v>0</v>
      </c>
      <c r="P254" s="69"/>
      <c r="Q254" s="70">
        <f t="shared" si="200"/>
        <v>0</v>
      </c>
      <c r="R254" s="71">
        <f t="shared" si="201"/>
        <v>1</v>
      </c>
      <c r="S254" s="70">
        <f t="shared" si="202"/>
        <v>16.190000000000001</v>
      </c>
      <c r="T254" s="72">
        <f t="shared" si="203"/>
        <v>0</v>
      </c>
      <c r="U254" s="73">
        <f t="shared" si="204"/>
        <v>0</v>
      </c>
      <c r="V254" s="73">
        <f t="shared" si="205"/>
        <v>0</v>
      </c>
      <c r="W254" s="73">
        <f t="shared" si="206"/>
        <v>0</v>
      </c>
      <c r="X254" s="73">
        <f t="shared" si="207"/>
        <v>0</v>
      </c>
      <c r="Y254" s="73">
        <f t="shared" si="208"/>
        <v>0</v>
      </c>
      <c r="Z254" s="73">
        <f t="shared" si="209"/>
        <v>0</v>
      </c>
      <c r="AA254" s="74"/>
      <c r="AB254" s="177"/>
      <c r="AC254" s="177"/>
      <c r="AD254" s="177"/>
      <c r="AE254" s="177"/>
      <c r="AF254" s="177"/>
      <c r="AG254" s="177"/>
      <c r="AH254" s="177"/>
      <c r="AI254" s="177"/>
      <c r="AJ254" s="177"/>
      <c r="AK254" s="177"/>
      <c r="AL254" s="177"/>
      <c r="AM254" s="177"/>
      <c r="AN254" s="177"/>
      <c r="AO254" s="177"/>
      <c r="AP254" s="177"/>
      <c r="AQ254" s="177"/>
      <c r="AR254" s="177"/>
      <c r="AS254" s="177"/>
      <c r="AT254" s="177"/>
      <c r="AU254" s="71">
        <f t="shared" si="210"/>
        <v>1</v>
      </c>
      <c r="AV254" s="76">
        <f t="shared" si="211"/>
        <v>0</v>
      </c>
      <c r="AW254" s="76">
        <f t="shared" si="212"/>
        <v>0</v>
      </c>
      <c r="AX254" s="76">
        <f t="shared" si="213"/>
        <v>0</v>
      </c>
      <c r="AY254" s="76">
        <f t="shared" si="214"/>
        <v>0</v>
      </c>
      <c r="AZ254" s="76">
        <f t="shared" si="215"/>
        <v>0</v>
      </c>
      <c r="BA254" s="71">
        <f t="shared" si="216"/>
        <v>1</v>
      </c>
      <c r="BB254" s="71">
        <f t="shared" si="217"/>
        <v>0</v>
      </c>
      <c r="BC254" s="77">
        <f t="shared" si="218"/>
        <v>0</v>
      </c>
      <c r="BD254" s="77">
        <f t="shared" si="219"/>
        <v>0</v>
      </c>
      <c r="BE254" s="77">
        <f t="shared" si="220"/>
        <v>0</v>
      </c>
      <c r="BF254" s="77">
        <f t="shared" si="221"/>
        <v>0</v>
      </c>
      <c r="BG254" s="77">
        <f t="shared" si="222"/>
        <v>0</v>
      </c>
      <c r="BH254" s="77">
        <f t="shared" si="223"/>
        <v>0</v>
      </c>
      <c r="BI254" s="77">
        <f t="shared" si="224"/>
        <v>0</v>
      </c>
      <c r="BJ254" s="77">
        <f t="shared" si="225"/>
        <v>0</v>
      </c>
      <c r="BK254" s="77">
        <f t="shared" si="226"/>
        <v>0</v>
      </c>
      <c r="BL254" s="77">
        <f t="shared" si="227"/>
        <v>0</v>
      </c>
      <c r="BM254" s="77">
        <f t="shared" si="228"/>
        <v>0</v>
      </c>
      <c r="BN254" s="77">
        <f t="shared" si="229"/>
        <v>0</v>
      </c>
      <c r="BO254" s="77">
        <f t="shared" si="230"/>
        <v>0</v>
      </c>
      <c r="BP254" s="77">
        <f t="shared" si="231"/>
        <v>0</v>
      </c>
      <c r="BQ254" s="77">
        <f t="shared" si="232"/>
        <v>0</v>
      </c>
      <c r="BR254" s="77">
        <f t="shared" si="233"/>
        <v>0</v>
      </c>
      <c r="BS254" s="77">
        <f t="shared" si="234"/>
        <v>0</v>
      </c>
      <c r="BT254" s="77">
        <f t="shared" si="235"/>
        <v>0</v>
      </c>
      <c r="BU254" s="77">
        <f t="shared" si="236"/>
        <v>0</v>
      </c>
      <c r="BV254" s="77">
        <f t="shared" si="237"/>
        <v>0</v>
      </c>
      <c r="BW254" s="177"/>
      <c r="BX254" s="12" t="str">
        <f t="shared" si="238"/>
        <v/>
      </c>
      <c r="BY254" s="95">
        <f t="shared" si="239"/>
        <v>0</v>
      </c>
      <c r="BZ254" s="177">
        <f t="shared" si="240"/>
        <v>0</v>
      </c>
      <c r="CA254" s="177">
        <f t="shared" si="241"/>
        <v>0</v>
      </c>
      <c r="CB254" s="177">
        <f t="shared" si="242"/>
        <v>0</v>
      </c>
      <c r="CC254" s="177">
        <f t="shared" si="243"/>
        <v>0</v>
      </c>
      <c r="CD254" s="177">
        <f t="shared" si="244"/>
        <v>0</v>
      </c>
      <c r="CE254" s="177">
        <f t="shared" si="245"/>
        <v>0</v>
      </c>
      <c r="CF254" s="177">
        <f t="shared" si="246"/>
        <v>0</v>
      </c>
      <c r="CG254" s="9"/>
    </row>
    <row r="255" spans="1:85">
      <c r="A255" s="205" t="s">
        <v>751</v>
      </c>
      <c r="B255" s="186" t="s">
        <v>752</v>
      </c>
      <c r="C255" s="187" t="s">
        <v>753</v>
      </c>
      <c r="D255" s="177" t="s">
        <v>61</v>
      </c>
      <c r="E255" s="201">
        <v>1</v>
      </c>
      <c r="F255" s="221">
        <v>28.21</v>
      </c>
      <c r="G255" s="68">
        <f t="shared" si="195"/>
        <v>28.21</v>
      </c>
      <c r="H255" s="69"/>
      <c r="I255" s="70">
        <f t="shared" si="196"/>
        <v>0</v>
      </c>
      <c r="J255" s="69"/>
      <c r="K255" s="70">
        <f t="shared" si="197"/>
        <v>0</v>
      </c>
      <c r="L255" s="69"/>
      <c r="M255" s="70">
        <f t="shared" si="198"/>
        <v>0</v>
      </c>
      <c r="N255" s="69"/>
      <c r="O255" s="70">
        <f t="shared" si="199"/>
        <v>0</v>
      </c>
      <c r="P255" s="69"/>
      <c r="Q255" s="70">
        <f t="shared" si="200"/>
        <v>0</v>
      </c>
      <c r="R255" s="71">
        <f t="shared" si="201"/>
        <v>1</v>
      </c>
      <c r="S255" s="70">
        <f t="shared" si="202"/>
        <v>28.21</v>
      </c>
      <c r="T255" s="72">
        <f t="shared" si="203"/>
        <v>0</v>
      </c>
      <c r="U255" s="73">
        <f t="shared" si="204"/>
        <v>0</v>
      </c>
      <c r="V255" s="73">
        <f t="shared" si="205"/>
        <v>0</v>
      </c>
      <c r="W255" s="73">
        <f t="shared" si="206"/>
        <v>0</v>
      </c>
      <c r="X255" s="73">
        <f t="shared" si="207"/>
        <v>0</v>
      </c>
      <c r="Y255" s="73">
        <f t="shared" si="208"/>
        <v>0</v>
      </c>
      <c r="Z255" s="73">
        <f t="shared" si="209"/>
        <v>0</v>
      </c>
      <c r="AA255" s="74"/>
      <c r="AB255" s="177"/>
      <c r="AC255" s="177"/>
      <c r="AD255" s="177"/>
      <c r="AE255" s="177"/>
      <c r="AF255" s="177"/>
      <c r="AG255" s="177"/>
      <c r="AH255" s="177"/>
      <c r="AI255" s="177"/>
      <c r="AJ255" s="177"/>
      <c r="AK255" s="177"/>
      <c r="AL255" s="177"/>
      <c r="AM255" s="177"/>
      <c r="AN255" s="177"/>
      <c r="AO255" s="177"/>
      <c r="AP255" s="177"/>
      <c r="AQ255" s="177"/>
      <c r="AR255" s="177"/>
      <c r="AS255" s="177"/>
      <c r="AT255" s="177"/>
      <c r="AU255" s="71">
        <f t="shared" si="210"/>
        <v>1</v>
      </c>
      <c r="AV255" s="76">
        <f t="shared" si="211"/>
        <v>0</v>
      </c>
      <c r="AW255" s="76">
        <f t="shared" si="212"/>
        <v>0</v>
      </c>
      <c r="AX255" s="76">
        <f t="shared" si="213"/>
        <v>0</v>
      </c>
      <c r="AY255" s="76">
        <f t="shared" si="214"/>
        <v>0</v>
      </c>
      <c r="AZ255" s="76">
        <f t="shared" si="215"/>
        <v>0</v>
      </c>
      <c r="BA255" s="71">
        <f t="shared" si="216"/>
        <v>1</v>
      </c>
      <c r="BB255" s="71">
        <f t="shared" si="217"/>
        <v>0</v>
      </c>
      <c r="BC255" s="77">
        <f t="shared" si="218"/>
        <v>0</v>
      </c>
      <c r="BD255" s="77">
        <f t="shared" si="219"/>
        <v>0</v>
      </c>
      <c r="BE255" s="77">
        <f t="shared" si="220"/>
        <v>0</v>
      </c>
      <c r="BF255" s="77">
        <f t="shared" si="221"/>
        <v>0</v>
      </c>
      <c r="BG255" s="77">
        <f t="shared" si="222"/>
        <v>0</v>
      </c>
      <c r="BH255" s="77">
        <f t="shared" si="223"/>
        <v>0</v>
      </c>
      <c r="BI255" s="77">
        <f t="shared" si="224"/>
        <v>0</v>
      </c>
      <c r="BJ255" s="77">
        <f t="shared" si="225"/>
        <v>0</v>
      </c>
      <c r="BK255" s="77">
        <f t="shared" si="226"/>
        <v>0</v>
      </c>
      <c r="BL255" s="77">
        <f t="shared" si="227"/>
        <v>0</v>
      </c>
      <c r="BM255" s="77">
        <f t="shared" si="228"/>
        <v>0</v>
      </c>
      <c r="BN255" s="77">
        <f t="shared" si="229"/>
        <v>0</v>
      </c>
      <c r="BO255" s="77">
        <f t="shared" si="230"/>
        <v>0</v>
      </c>
      <c r="BP255" s="77">
        <f t="shared" si="231"/>
        <v>0</v>
      </c>
      <c r="BQ255" s="77">
        <f t="shared" si="232"/>
        <v>0</v>
      </c>
      <c r="BR255" s="77">
        <f t="shared" si="233"/>
        <v>0</v>
      </c>
      <c r="BS255" s="77">
        <f t="shared" si="234"/>
        <v>0</v>
      </c>
      <c r="BT255" s="77">
        <f t="shared" si="235"/>
        <v>0</v>
      </c>
      <c r="BU255" s="77">
        <f t="shared" si="236"/>
        <v>0</v>
      </c>
      <c r="BV255" s="77">
        <f t="shared" si="237"/>
        <v>0</v>
      </c>
      <c r="BW255" s="177"/>
      <c r="BX255" s="12" t="str">
        <f t="shared" si="238"/>
        <v/>
      </c>
      <c r="BY255" s="95">
        <f t="shared" si="239"/>
        <v>0</v>
      </c>
      <c r="BZ255" s="177">
        <f t="shared" si="240"/>
        <v>0</v>
      </c>
      <c r="CA255" s="177">
        <f t="shared" si="241"/>
        <v>0</v>
      </c>
      <c r="CB255" s="177">
        <f t="shared" si="242"/>
        <v>0</v>
      </c>
      <c r="CC255" s="177">
        <f t="shared" si="243"/>
        <v>0</v>
      </c>
      <c r="CD255" s="177">
        <f t="shared" si="244"/>
        <v>0</v>
      </c>
      <c r="CE255" s="177">
        <f t="shared" si="245"/>
        <v>0</v>
      </c>
      <c r="CF255" s="177">
        <f t="shared" si="246"/>
        <v>0</v>
      </c>
      <c r="CG255" s="9"/>
    </row>
    <row r="256" spans="1:85">
      <c r="A256" s="237" t="s">
        <v>1241</v>
      </c>
      <c r="B256" s="186" t="s">
        <v>754</v>
      </c>
      <c r="C256" s="187" t="s">
        <v>755</v>
      </c>
      <c r="D256" s="177" t="s">
        <v>61</v>
      </c>
      <c r="E256" s="201">
        <v>4</v>
      </c>
      <c r="F256" s="221">
        <v>3.41</v>
      </c>
      <c r="G256" s="68">
        <f t="shared" si="195"/>
        <v>13.64</v>
      </c>
      <c r="H256" s="69"/>
      <c r="I256" s="70">
        <f t="shared" si="196"/>
        <v>0</v>
      </c>
      <c r="J256" s="69"/>
      <c r="K256" s="70">
        <f t="shared" si="197"/>
        <v>0</v>
      </c>
      <c r="L256" s="69"/>
      <c r="M256" s="70">
        <f t="shared" si="198"/>
        <v>0</v>
      </c>
      <c r="N256" s="69"/>
      <c r="O256" s="70">
        <f t="shared" si="199"/>
        <v>0</v>
      </c>
      <c r="P256" s="69"/>
      <c r="Q256" s="70">
        <f t="shared" si="200"/>
        <v>0</v>
      </c>
      <c r="R256" s="71">
        <f t="shared" si="201"/>
        <v>4</v>
      </c>
      <c r="S256" s="70">
        <f t="shared" si="202"/>
        <v>13.64</v>
      </c>
      <c r="T256" s="72">
        <f t="shared" si="203"/>
        <v>0</v>
      </c>
      <c r="U256" s="73">
        <f t="shared" si="204"/>
        <v>0</v>
      </c>
      <c r="V256" s="73">
        <f t="shared" si="205"/>
        <v>0</v>
      </c>
      <c r="W256" s="73">
        <f t="shared" si="206"/>
        <v>0</v>
      </c>
      <c r="X256" s="73">
        <f t="shared" si="207"/>
        <v>0</v>
      </c>
      <c r="Y256" s="73">
        <f t="shared" si="208"/>
        <v>0</v>
      </c>
      <c r="Z256" s="73">
        <f t="shared" si="209"/>
        <v>0</v>
      </c>
      <c r="AA256" s="74"/>
      <c r="AB256" s="177"/>
      <c r="AC256" s="177"/>
      <c r="AD256" s="177"/>
      <c r="AE256" s="177"/>
      <c r="AF256" s="177"/>
      <c r="AG256" s="177"/>
      <c r="AH256" s="177"/>
      <c r="AI256" s="177"/>
      <c r="AJ256" s="177"/>
      <c r="AK256" s="177"/>
      <c r="AL256" s="177"/>
      <c r="AM256" s="177"/>
      <c r="AN256" s="177"/>
      <c r="AO256" s="177"/>
      <c r="AP256" s="177"/>
      <c r="AQ256" s="177"/>
      <c r="AR256" s="177"/>
      <c r="AS256" s="177"/>
      <c r="AT256" s="177"/>
      <c r="AU256" s="71">
        <f t="shared" si="210"/>
        <v>4</v>
      </c>
      <c r="AV256" s="76">
        <f t="shared" si="211"/>
        <v>0</v>
      </c>
      <c r="AW256" s="76">
        <f t="shared" si="212"/>
        <v>0</v>
      </c>
      <c r="AX256" s="76">
        <f t="shared" si="213"/>
        <v>0</v>
      </c>
      <c r="AY256" s="76">
        <f t="shared" si="214"/>
        <v>0</v>
      </c>
      <c r="AZ256" s="76">
        <f t="shared" si="215"/>
        <v>0</v>
      </c>
      <c r="BA256" s="71">
        <f t="shared" si="216"/>
        <v>4</v>
      </c>
      <c r="BB256" s="71">
        <f t="shared" si="217"/>
        <v>0</v>
      </c>
      <c r="BC256" s="77">
        <f t="shared" si="218"/>
        <v>0</v>
      </c>
      <c r="BD256" s="77">
        <f t="shared" si="219"/>
        <v>0</v>
      </c>
      <c r="BE256" s="77">
        <f t="shared" si="220"/>
        <v>0</v>
      </c>
      <c r="BF256" s="77">
        <f t="shared" si="221"/>
        <v>0</v>
      </c>
      <c r="BG256" s="77">
        <f t="shared" si="222"/>
        <v>0</v>
      </c>
      <c r="BH256" s="77">
        <f t="shared" si="223"/>
        <v>0</v>
      </c>
      <c r="BI256" s="77">
        <f t="shared" si="224"/>
        <v>0</v>
      </c>
      <c r="BJ256" s="77">
        <f t="shared" si="225"/>
        <v>0</v>
      </c>
      <c r="BK256" s="77">
        <f t="shared" si="226"/>
        <v>0</v>
      </c>
      <c r="BL256" s="77">
        <f t="shared" si="227"/>
        <v>0</v>
      </c>
      <c r="BM256" s="77">
        <f t="shared" si="228"/>
        <v>0</v>
      </c>
      <c r="BN256" s="77">
        <f t="shared" si="229"/>
        <v>0</v>
      </c>
      <c r="BO256" s="77">
        <f t="shared" si="230"/>
        <v>0</v>
      </c>
      <c r="BP256" s="77">
        <f t="shared" si="231"/>
        <v>0</v>
      </c>
      <c r="BQ256" s="77">
        <f t="shared" si="232"/>
        <v>0</v>
      </c>
      <c r="BR256" s="77">
        <f t="shared" si="233"/>
        <v>0</v>
      </c>
      <c r="BS256" s="77">
        <f t="shared" si="234"/>
        <v>0</v>
      </c>
      <c r="BT256" s="77">
        <f t="shared" si="235"/>
        <v>0</v>
      </c>
      <c r="BU256" s="77">
        <f t="shared" si="236"/>
        <v>0</v>
      </c>
      <c r="BV256" s="77">
        <f t="shared" si="237"/>
        <v>0</v>
      </c>
      <c r="BW256" s="177"/>
      <c r="BX256" s="12" t="str">
        <f t="shared" si="238"/>
        <v/>
      </c>
      <c r="BY256" s="95">
        <f t="shared" si="239"/>
        <v>0</v>
      </c>
      <c r="BZ256" s="177">
        <f t="shared" si="240"/>
        <v>0</v>
      </c>
      <c r="CA256" s="177">
        <f t="shared" si="241"/>
        <v>0</v>
      </c>
      <c r="CB256" s="177">
        <f t="shared" si="242"/>
        <v>0</v>
      </c>
      <c r="CC256" s="177">
        <f t="shared" si="243"/>
        <v>0</v>
      </c>
      <c r="CD256" s="177">
        <f t="shared" si="244"/>
        <v>0</v>
      </c>
      <c r="CE256" s="177">
        <f t="shared" si="245"/>
        <v>0</v>
      </c>
      <c r="CF256" s="177">
        <f t="shared" si="246"/>
        <v>0</v>
      </c>
      <c r="CG256" s="9"/>
    </row>
    <row r="257" spans="1:85">
      <c r="A257" s="237" t="s">
        <v>1242</v>
      </c>
      <c r="B257" s="186" t="s">
        <v>756</v>
      </c>
      <c r="C257" s="187" t="s">
        <v>757</v>
      </c>
      <c r="D257" s="177" t="s">
        <v>61</v>
      </c>
      <c r="E257" s="201">
        <v>1</v>
      </c>
      <c r="F257" s="221">
        <v>4.07</v>
      </c>
      <c r="G257" s="68">
        <f t="shared" si="195"/>
        <v>4.07</v>
      </c>
      <c r="H257" s="69"/>
      <c r="I257" s="70">
        <f t="shared" si="196"/>
        <v>0</v>
      </c>
      <c r="J257" s="69"/>
      <c r="K257" s="70">
        <f t="shared" si="197"/>
        <v>0</v>
      </c>
      <c r="L257" s="69"/>
      <c r="M257" s="70">
        <f t="shared" si="198"/>
        <v>0</v>
      </c>
      <c r="N257" s="69"/>
      <c r="O257" s="70">
        <f t="shared" si="199"/>
        <v>0</v>
      </c>
      <c r="P257" s="69"/>
      <c r="Q257" s="70">
        <f t="shared" si="200"/>
        <v>0</v>
      </c>
      <c r="R257" s="71">
        <f t="shared" si="201"/>
        <v>1</v>
      </c>
      <c r="S257" s="70">
        <f t="shared" si="202"/>
        <v>4.07</v>
      </c>
      <c r="T257" s="72">
        <f t="shared" si="203"/>
        <v>0</v>
      </c>
      <c r="U257" s="73">
        <f t="shared" si="204"/>
        <v>0</v>
      </c>
      <c r="V257" s="73">
        <f t="shared" si="205"/>
        <v>0</v>
      </c>
      <c r="W257" s="73">
        <f t="shared" si="206"/>
        <v>0</v>
      </c>
      <c r="X257" s="73">
        <f t="shared" si="207"/>
        <v>0</v>
      </c>
      <c r="Y257" s="73">
        <f t="shared" si="208"/>
        <v>0</v>
      </c>
      <c r="Z257" s="73">
        <f t="shared" si="209"/>
        <v>0</v>
      </c>
      <c r="AA257" s="74"/>
      <c r="AB257" s="177"/>
      <c r="AC257" s="177"/>
      <c r="AD257" s="177"/>
      <c r="AE257" s="177"/>
      <c r="AF257" s="177"/>
      <c r="AG257" s="177"/>
      <c r="AH257" s="177"/>
      <c r="AI257" s="177"/>
      <c r="AJ257" s="177"/>
      <c r="AK257" s="177"/>
      <c r="AL257" s="177"/>
      <c r="AM257" s="177"/>
      <c r="AN257" s="177"/>
      <c r="AO257" s="177"/>
      <c r="AP257" s="177"/>
      <c r="AQ257" s="177"/>
      <c r="AR257" s="177"/>
      <c r="AS257" s="177"/>
      <c r="AT257" s="177"/>
      <c r="AU257" s="71">
        <f t="shared" si="210"/>
        <v>1</v>
      </c>
      <c r="AV257" s="76">
        <f t="shared" si="211"/>
        <v>0</v>
      </c>
      <c r="AW257" s="76">
        <f t="shared" si="212"/>
        <v>0</v>
      </c>
      <c r="AX257" s="76">
        <f t="shared" si="213"/>
        <v>0</v>
      </c>
      <c r="AY257" s="76">
        <f t="shared" si="214"/>
        <v>0</v>
      </c>
      <c r="AZ257" s="76">
        <f t="shared" si="215"/>
        <v>0</v>
      </c>
      <c r="BA257" s="71">
        <f t="shared" si="216"/>
        <v>1</v>
      </c>
      <c r="BB257" s="71">
        <f t="shared" si="217"/>
        <v>0</v>
      </c>
      <c r="BC257" s="77">
        <f t="shared" si="218"/>
        <v>0</v>
      </c>
      <c r="BD257" s="77">
        <f t="shared" si="219"/>
        <v>0</v>
      </c>
      <c r="BE257" s="77">
        <f t="shared" si="220"/>
        <v>0</v>
      </c>
      <c r="BF257" s="77">
        <f t="shared" si="221"/>
        <v>0</v>
      </c>
      <c r="BG257" s="77">
        <f t="shared" si="222"/>
        <v>0</v>
      </c>
      <c r="BH257" s="77">
        <f t="shared" si="223"/>
        <v>0</v>
      </c>
      <c r="BI257" s="77">
        <f t="shared" si="224"/>
        <v>0</v>
      </c>
      <c r="BJ257" s="77">
        <f t="shared" si="225"/>
        <v>0</v>
      </c>
      <c r="BK257" s="77">
        <f t="shared" si="226"/>
        <v>0</v>
      </c>
      <c r="BL257" s="77">
        <f t="shared" si="227"/>
        <v>0</v>
      </c>
      <c r="BM257" s="77">
        <f t="shared" si="228"/>
        <v>0</v>
      </c>
      <c r="BN257" s="77">
        <f t="shared" si="229"/>
        <v>0</v>
      </c>
      <c r="BO257" s="77">
        <f t="shared" si="230"/>
        <v>0</v>
      </c>
      <c r="BP257" s="77">
        <f t="shared" si="231"/>
        <v>0</v>
      </c>
      <c r="BQ257" s="77">
        <f t="shared" si="232"/>
        <v>0</v>
      </c>
      <c r="BR257" s="77">
        <f t="shared" si="233"/>
        <v>0</v>
      </c>
      <c r="BS257" s="77">
        <f t="shared" si="234"/>
        <v>0</v>
      </c>
      <c r="BT257" s="77">
        <f t="shared" si="235"/>
        <v>0</v>
      </c>
      <c r="BU257" s="77">
        <f t="shared" si="236"/>
        <v>0</v>
      </c>
      <c r="BV257" s="77">
        <f t="shared" si="237"/>
        <v>0</v>
      </c>
      <c r="BW257" s="177"/>
      <c r="BX257" s="12" t="str">
        <f t="shared" si="238"/>
        <v/>
      </c>
      <c r="BY257" s="95">
        <f t="shared" si="239"/>
        <v>0</v>
      </c>
      <c r="BZ257" s="177">
        <f t="shared" si="240"/>
        <v>0</v>
      </c>
      <c r="CA257" s="177">
        <f t="shared" si="241"/>
        <v>0</v>
      </c>
      <c r="CB257" s="177">
        <f t="shared" si="242"/>
        <v>0</v>
      </c>
      <c r="CC257" s="177">
        <f t="shared" si="243"/>
        <v>0</v>
      </c>
      <c r="CD257" s="177">
        <f t="shared" si="244"/>
        <v>0</v>
      </c>
      <c r="CE257" s="177">
        <f t="shared" si="245"/>
        <v>0</v>
      </c>
      <c r="CF257" s="177">
        <f t="shared" si="246"/>
        <v>0</v>
      </c>
      <c r="CG257" s="9"/>
    </row>
    <row r="258" spans="1:85">
      <c r="A258" s="205" t="s">
        <v>758</v>
      </c>
      <c r="B258" s="186" t="s">
        <v>759</v>
      </c>
      <c r="C258" s="187" t="s">
        <v>760</v>
      </c>
      <c r="D258" s="177" t="s">
        <v>61</v>
      </c>
      <c r="E258" s="201">
        <v>2</v>
      </c>
      <c r="F258" s="221">
        <v>3.75</v>
      </c>
      <c r="G258" s="68">
        <f t="shared" si="195"/>
        <v>7.5</v>
      </c>
      <c r="H258" s="69"/>
      <c r="I258" s="70">
        <f t="shared" si="196"/>
        <v>0</v>
      </c>
      <c r="J258" s="69"/>
      <c r="K258" s="70">
        <f t="shared" si="197"/>
        <v>0</v>
      </c>
      <c r="L258" s="69"/>
      <c r="M258" s="70">
        <f t="shared" si="198"/>
        <v>0</v>
      </c>
      <c r="N258" s="69"/>
      <c r="O258" s="70">
        <f t="shared" si="199"/>
        <v>0</v>
      </c>
      <c r="P258" s="69"/>
      <c r="Q258" s="70">
        <f t="shared" si="200"/>
        <v>0</v>
      </c>
      <c r="R258" s="71">
        <f t="shared" si="201"/>
        <v>2</v>
      </c>
      <c r="S258" s="70">
        <f t="shared" si="202"/>
        <v>7.5</v>
      </c>
      <c r="T258" s="72">
        <f t="shared" si="203"/>
        <v>0</v>
      </c>
      <c r="U258" s="73">
        <f t="shared" si="204"/>
        <v>0</v>
      </c>
      <c r="V258" s="73">
        <f t="shared" si="205"/>
        <v>0</v>
      </c>
      <c r="W258" s="73">
        <f t="shared" si="206"/>
        <v>0</v>
      </c>
      <c r="X258" s="73">
        <f t="shared" si="207"/>
        <v>0</v>
      </c>
      <c r="Y258" s="73">
        <f t="shared" si="208"/>
        <v>0</v>
      </c>
      <c r="Z258" s="73">
        <f t="shared" si="209"/>
        <v>0</v>
      </c>
      <c r="AA258" s="74"/>
      <c r="AB258" s="177"/>
      <c r="AC258" s="177"/>
      <c r="AD258" s="177"/>
      <c r="AE258" s="177"/>
      <c r="AF258" s="177"/>
      <c r="AG258" s="177"/>
      <c r="AH258" s="177"/>
      <c r="AI258" s="177"/>
      <c r="AJ258" s="177"/>
      <c r="AK258" s="177"/>
      <c r="AL258" s="177"/>
      <c r="AM258" s="177"/>
      <c r="AN258" s="177"/>
      <c r="AO258" s="177"/>
      <c r="AP258" s="177"/>
      <c r="AQ258" s="177"/>
      <c r="AR258" s="177"/>
      <c r="AS258" s="177"/>
      <c r="AT258" s="177"/>
      <c r="AU258" s="71">
        <f t="shared" si="210"/>
        <v>2</v>
      </c>
      <c r="AV258" s="76">
        <f t="shared" si="211"/>
        <v>0</v>
      </c>
      <c r="AW258" s="76">
        <f t="shared" si="212"/>
        <v>0</v>
      </c>
      <c r="AX258" s="76">
        <f t="shared" si="213"/>
        <v>0</v>
      </c>
      <c r="AY258" s="76">
        <f t="shared" si="214"/>
        <v>0</v>
      </c>
      <c r="AZ258" s="76">
        <f t="shared" si="215"/>
        <v>0</v>
      </c>
      <c r="BA258" s="71">
        <f t="shared" si="216"/>
        <v>2</v>
      </c>
      <c r="BB258" s="71">
        <f t="shared" si="217"/>
        <v>0</v>
      </c>
      <c r="BC258" s="77">
        <f t="shared" si="218"/>
        <v>0</v>
      </c>
      <c r="BD258" s="77">
        <f t="shared" si="219"/>
        <v>0</v>
      </c>
      <c r="BE258" s="77">
        <f t="shared" si="220"/>
        <v>0</v>
      </c>
      <c r="BF258" s="77">
        <f t="shared" si="221"/>
        <v>0</v>
      </c>
      <c r="BG258" s="77">
        <f t="shared" si="222"/>
        <v>0</v>
      </c>
      <c r="BH258" s="77">
        <f t="shared" si="223"/>
        <v>0</v>
      </c>
      <c r="BI258" s="77">
        <f t="shared" si="224"/>
        <v>0</v>
      </c>
      <c r="BJ258" s="77">
        <f t="shared" si="225"/>
        <v>0</v>
      </c>
      <c r="BK258" s="77">
        <f t="shared" si="226"/>
        <v>0</v>
      </c>
      <c r="BL258" s="77">
        <f t="shared" si="227"/>
        <v>0</v>
      </c>
      <c r="BM258" s="77">
        <f t="shared" si="228"/>
        <v>0</v>
      </c>
      <c r="BN258" s="77">
        <f t="shared" si="229"/>
        <v>0</v>
      </c>
      <c r="BO258" s="77">
        <f t="shared" si="230"/>
        <v>0</v>
      </c>
      <c r="BP258" s="77">
        <f t="shared" si="231"/>
        <v>0</v>
      </c>
      <c r="BQ258" s="77">
        <f t="shared" si="232"/>
        <v>0</v>
      </c>
      <c r="BR258" s="77">
        <f t="shared" si="233"/>
        <v>0</v>
      </c>
      <c r="BS258" s="77">
        <f t="shared" si="234"/>
        <v>0</v>
      </c>
      <c r="BT258" s="77">
        <f t="shared" si="235"/>
        <v>0</v>
      </c>
      <c r="BU258" s="77">
        <f t="shared" si="236"/>
        <v>0</v>
      </c>
      <c r="BV258" s="77">
        <f t="shared" si="237"/>
        <v>0</v>
      </c>
      <c r="BW258" s="177"/>
      <c r="BX258" s="12" t="str">
        <f t="shared" si="238"/>
        <v/>
      </c>
      <c r="BY258" s="95">
        <f t="shared" si="239"/>
        <v>0</v>
      </c>
      <c r="BZ258" s="177">
        <f t="shared" si="240"/>
        <v>0</v>
      </c>
      <c r="CA258" s="177">
        <f t="shared" si="241"/>
        <v>0</v>
      </c>
      <c r="CB258" s="177">
        <f t="shared" si="242"/>
        <v>0</v>
      </c>
      <c r="CC258" s="177">
        <f t="shared" si="243"/>
        <v>0</v>
      </c>
      <c r="CD258" s="177">
        <f t="shared" si="244"/>
        <v>0</v>
      </c>
      <c r="CE258" s="177">
        <f t="shared" si="245"/>
        <v>0</v>
      </c>
      <c r="CF258" s="177">
        <f t="shared" si="246"/>
        <v>0</v>
      </c>
      <c r="CG258" s="9"/>
    </row>
    <row r="259" spans="1:85">
      <c r="A259" s="205" t="s">
        <v>761</v>
      </c>
      <c r="B259" s="186" t="s">
        <v>762</v>
      </c>
      <c r="C259" s="187" t="s">
        <v>763</v>
      </c>
      <c r="D259" s="177" t="s">
        <v>61</v>
      </c>
      <c r="E259" s="201">
        <v>1</v>
      </c>
      <c r="F259" s="221">
        <v>4.6399999999999997</v>
      </c>
      <c r="G259" s="68">
        <f t="shared" si="195"/>
        <v>4.6399999999999997</v>
      </c>
      <c r="H259" s="69"/>
      <c r="I259" s="70">
        <f t="shared" si="196"/>
        <v>0</v>
      </c>
      <c r="J259" s="69"/>
      <c r="K259" s="70">
        <f t="shared" si="197"/>
        <v>0</v>
      </c>
      <c r="L259" s="69"/>
      <c r="M259" s="70">
        <f t="shared" si="198"/>
        <v>0</v>
      </c>
      <c r="N259" s="69"/>
      <c r="O259" s="70">
        <f t="shared" si="199"/>
        <v>0</v>
      </c>
      <c r="P259" s="69"/>
      <c r="Q259" s="70">
        <f t="shared" si="200"/>
        <v>0</v>
      </c>
      <c r="R259" s="71">
        <f t="shared" si="201"/>
        <v>1</v>
      </c>
      <c r="S259" s="70">
        <f t="shared" si="202"/>
        <v>4.6399999999999997</v>
      </c>
      <c r="T259" s="72">
        <f t="shared" si="203"/>
        <v>0</v>
      </c>
      <c r="U259" s="73">
        <f t="shared" si="204"/>
        <v>0</v>
      </c>
      <c r="V259" s="73">
        <f t="shared" si="205"/>
        <v>0</v>
      </c>
      <c r="W259" s="73">
        <f t="shared" si="206"/>
        <v>0</v>
      </c>
      <c r="X259" s="73">
        <f t="shared" si="207"/>
        <v>0</v>
      </c>
      <c r="Y259" s="73">
        <f t="shared" si="208"/>
        <v>0</v>
      </c>
      <c r="Z259" s="73">
        <f t="shared" si="209"/>
        <v>0</v>
      </c>
      <c r="AA259" s="74"/>
      <c r="AB259" s="177"/>
      <c r="AC259" s="177"/>
      <c r="AD259" s="177"/>
      <c r="AE259" s="177"/>
      <c r="AF259" s="177"/>
      <c r="AG259" s="177"/>
      <c r="AH259" s="177"/>
      <c r="AI259" s="177"/>
      <c r="AJ259" s="177"/>
      <c r="AK259" s="177"/>
      <c r="AL259" s="177"/>
      <c r="AM259" s="177"/>
      <c r="AN259" s="177"/>
      <c r="AO259" s="177"/>
      <c r="AP259" s="177"/>
      <c r="AQ259" s="177"/>
      <c r="AR259" s="177"/>
      <c r="AS259" s="177"/>
      <c r="AT259" s="177"/>
      <c r="AU259" s="71">
        <f t="shared" si="210"/>
        <v>1</v>
      </c>
      <c r="AV259" s="76">
        <f t="shared" si="211"/>
        <v>0</v>
      </c>
      <c r="AW259" s="76">
        <f t="shared" si="212"/>
        <v>0</v>
      </c>
      <c r="AX259" s="76">
        <f t="shared" si="213"/>
        <v>0</v>
      </c>
      <c r="AY259" s="76">
        <f t="shared" si="214"/>
        <v>0</v>
      </c>
      <c r="AZ259" s="76">
        <f t="shared" si="215"/>
        <v>0</v>
      </c>
      <c r="BA259" s="71">
        <f t="shared" si="216"/>
        <v>1</v>
      </c>
      <c r="BB259" s="71">
        <f t="shared" si="217"/>
        <v>0</v>
      </c>
      <c r="BC259" s="77">
        <f t="shared" si="218"/>
        <v>0</v>
      </c>
      <c r="BD259" s="77">
        <f t="shared" si="219"/>
        <v>0</v>
      </c>
      <c r="BE259" s="77">
        <f t="shared" si="220"/>
        <v>0</v>
      </c>
      <c r="BF259" s="77">
        <f t="shared" si="221"/>
        <v>0</v>
      </c>
      <c r="BG259" s="77">
        <f t="shared" si="222"/>
        <v>0</v>
      </c>
      <c r="BH259" s="77">
        <f t="shared" si="223"/>
        <v>0</v>
      </c>
      <c r="BI259" s="77">
        <f t="shared" si="224"/>
        <v>0</v>
      </c>
      <c r="BJ259" s="77">
        <f t="shared" si="225"/>
        <v>0</v>
      </c>
      <c r="BK259" s="77">
        <f t="shared" si="226"/>
        <v>0</v>
      </c>
      <c r="BL259" s="77">
        <f t="shared" si="227"/>
        <v>0</v>
      </c>
      <c r="BM259" s="77">
        <f t="shared" si="228"/>
        <v>0</v>
      </c>
      <c r="BN259" s="77">
        <f t="shared" si="229"/>
        <v>0</v>
      </c>
      <c r="BO259" s="77">
        <f t="shared" si="230"/>
        <v>0</v>
      </c>
      <c r="BP259" s="77">
        <f t="shared" si="231"/>
        <v>0</v>
      </c>
      <c r="BQ259" s="77">
        <f t="shared" si="232"/>
        <v>0</v>
      </c>
      <c r="BR259" s="77">
        <f t="shared" si="233"/>
        <v>0</v>
      </c>
      <c r="BS259" s="77">
        <f t="shared" si="234"/>
        <v>0</v>
      </c>
      <c r="BT259" s="77">
        <f t="shared" si="235"/>
        <v>0</v>
      </c>
      <c r="BU259" s="77">
        <f t="shared" si="236"/>
        <v>0</v>
      </c>
      <c r="BV259" s="77">
        <f t="shared" si="237"/>
        <v>0</v>
      </c>
      <c r="BW259" s="177"/>
      <c r="BX259" s="12" t="str">
        <f t="shared" si="238"/>
        <v/>
      </c>
      <c r="BY259" s="95">
        <f t="shared" si="239"/>
        <v>0</v>
      </c>
      <c r="BZ259" s="177">
        <f t="shared" si="240"/>
        <v>0</v>
      </c>
      <c r="CA259" s="177">
        <f t="shared" si="241"/>
        <v>0</v>
      </c>
      <c r="CB259" s="177">
        <f t="shared" si="242"/>
        <v>0</v>
      </c>
      <c r="CC259" s="177">
        <f t="shared" si="243"/>
        <v>0</v>
      </c>
      <c r="CD259" s="177">
        <f t="shared" si="244"/>
        <v>0</v>
      </c>
      <c r="CE259" s="177">
        <f t="shared" si="245"/>
        <v>0</v>
      </c>
      <c r="CF259" s="177">
        <f t="shared" si="246"/>
        <v>0</v>
      </c>
      <c r="CG259" s="9"/>
    </row>
    <row r="260" spans="1:85">
      <c r="A260" s="205" t="s">
        <v>764</v>
      </c>
      <c r="B260" s="186" t="s">
        <v>765</v>
      </c>
      <c r="C260" s="187" t="s">
        <v>766</v>
      </c>
      <c r="D260" s="177" t="s">
        <v>61</v>
      </c>
      <c r="E260" s="201">
        <v>1</v>
      </c>
      <c r="F260" s="221">
        <v>4.3</v>
      </c>
      <c r="G260" s="68">
        <f t="shared" si="195"/>
        <v>4.3</v>
      </c>
      <c r="H260" s="69"/>
      <c r="I260" s="70">
        <f t="shared" si="196"/>
        <v>0</v>
      </c>
      <c r="J260" s="69"/>
      <c r="K260" s="70">
        <f t="shared" si="197"/>
        <v>0</v>
      </c>
      <c r="L260" s="69"/>
      <c r="M260" s="70">
        <f t="shared" si="198"/>
        <v>0</v>
      </c>
      <c r="N260" s="69"/>
      <c r="O260" s="70">
        <f t="shared" si="199"/>
        <v>0</v>
      </c>
      <c r="P260" s="69"/>
      <c r="Q260" s="70">
        <f t="shared" si="200"/>
        <v>0</v>
      </c>
      <c r="R260" s="71">
        <f t="shared" si="201"/>
        <v>1</v>
      </c>
      <c r="S260" s="70">
        <f t="shared" si="202"/>
        <v>4.3</v>
      </c>
      <c r="T260" s="72">
        <f t="shared" si="203"/>
        <v>0</v>
      </c>
      <c r="U260" s="73">
        <f t="shared" si="204"/>
        <v>0</v>
      </c>
      <c r="V260" s="73">
        <f t="shared" si="205"/>
        <v>0</v>
      </c>
      <c r="W260" s="73">
        <f t="shared" si="206"/>
        <v>0</v>
      </c>
      <c r="X260" s="73">
        <f t="shared" si="207"/>
        <v>0</v>
      </c>
      <c r="Y260" s="73">
        <f t="shared" si="208"/>
        <v>0</v>
      </c>
      <c r="Z260" s="73">
        <f t="shared" si="209"/>
        <v>0</v>
      </c>
      <c r="AA260" s="74"/>
      <c r="AB260" s="177"/>
      <c r="AC260" s="177"/>
      <c r="AD260" s="177"/>
      <c r="AE260" s="177"/>
      <c r="AF260" s="177"/>
      <c r="AG260" s="177"/>
      <c r="AH260" s="177"/>
      <c r="AI260" s="177"/>
      <c r="AJ260" s="177"/>
      <c r="AK260" s="177"/>
      <c r="AL260" s="177"/>
      <c r="AM260" s="177"/>
      <c r="AN260" s="177"/>
      <c r="AO260" s="177"/>
      <c r="AP260" s="177"/>
      <c r="AQ260" s="177"/>
      <c r="AR260" s="177"/>
      <c r="AS260" s="177"/>
      <c r="AT260" s="177"/>
      <c r="AU260" s="71">
        <f t="shared" si="210"/>
        <v>1</v>
      </c>
      <c r="AV260" s="76">
        <f t="shared" si="211"/>
        <v>0</v>
      </c>
      <c r="AW260" s="76">
        <f t="shared" si="212"/>
        <v>0</v>
      </c>
      <c r="AX260" s="76">
        <f t="shared" si="213"/>
        <v>0</v>
      </c>
      <c r="AY260" s="76">
        <f t="shared" si="214"/>
        <v>0</v>
      </c>
      <c r="AZ260" s="76">
        <f t="shared" si="215"/>
        <v>0</v>
      </c>
      <c r="BA260" s="71">
        <f t="shared" si="216"/>
        <v>1</v>
      </c>
      <c r="BB260" s="71">
        <f t="shared" si="217"/>
        <v>0</v>
      </c>
      <c r="BC260" s="77">
        <f t="shared" si="218"/>
        <v>0</v>
      </c>
      <c r="BD260" s="77">
        <f t="shared" si="219"/>
        <v>0</v>
      </c>
      <c r="BE260" s="77">
        <f t="shared" si="220"/>
        <v>0</v>
      </c>
      <c r="BF260" s="77">
        <f t="shared" si="221"/>
        <v>0</v>
      </c>
      <c r="BG260" s="77">
        <f t="shared" si="222"/>
        <v>0</v>
      </c>
      <c r="BH260" s="77">
        <f t="shared" si="223"/>
        <v>0</v>
      </c>
      <c r="BI260" s="77">
        <f t="shared" si="224"/>
        <v>0</v>
      </c>
      <c r="BJ260" s="77">
        <f t="shared" si="225"/>
        <v>0</v>
      </c>
      <c r="BK260" s="77">
        <f t="shared" si="226"/>
        <v>0</v>
      </c>
      <c r="BL260" s="77">
        <f t="shared" si="227"/>
        <v>0</v>
      </c>
      <c r="BM260" s="77">
        <f t="shared" si="228"/>
        <v>0</v>
      </c>
      <c r="BN260" s="77">
        <f t="shared" si="229"/>
        <v>0</v>
      </c>
      <c r="BO260" s="77">
        <f t="shared" si="230"/>
        <v>0</v>
      </c>
      <c r="BP260" s="77">
        <f t="shared" si="231"/>
        <v>0</v>
      </c>
      <c r="BQ260" s="77">
        <f t="shared" si="232"/>
        <v>0</v>
      </c>
      <c r="BR260" s="77">
        <f t="shared" si="233"/>
        <v>0</v>
      </c>
      <c r="BS260" s="77">
        <f t="shared" si="234"/>
        <v>0</v>
      </c>
      <c r="BT260" s="77">
        <f t="shared" si="235"/>
        <v>0</v>
      </c>
      <c r="BU260" s="77">
        <f t="shared" si="236"/>
        <v>0</v>
      </c>
      <c r="BV260" s="77">
        <f t="shared" si="237"/>
        <v>0</v>
      </c>
      <c r="BW260" s="177"/>
      <c r="BX260" s="12" t="str">
        <f t="shared" si="238"/>
        <v/>
      </c>
      <c r="BY260" s="95">
        <f t="shared" si="239"/>
        <v>0</v>
      </c>
      <c r="BZ260" s="177">
        <f t="shared" si="240"/>
        <v>0</v>
      </c>
      <c r="CA260" s="177">
        <f t="shared" si="241"/>
        <v>0</v>
      </c>
      <c r="CB260" s="177">
        <f t="shared" si="242"/>
        <v>0</v>
      </c>
      <c r="CC260" s="177">
        <f t="shared" si="243"/>
        <v>0</v>
      </c>
      <c r="CD260" s="177">
        <f t="shared" si="244"/>
        <v>0</v>
      </c>
      <c r="CE260" s="177">
        <f t="shared" si="245"/>
        <v>0</v>
      </c>
      <c r="CF260" s="177">
        <f t="shared" si="246"/>
        <v>0</v>
      </c>
      <c r="CG260" s="9"/>
    </row>
    <row r="261" spans="1:85">
      <c r="A261" s="205" t="s">
        <v>739</v>
      </c>
      <c r="B261" s="186" t="s">
        <v>767</v>
      </c>
      <c r="C261" s="187" t="s">
        <v>741</v>
      </c>
      <c r="D261" s="177" t="s">
        <v>61</v>
      </c>
      <c r="E261" s="201">
        <v>1</v>
      </c>
      <c r="F261" s="221">
        <v>3.14</v>
      </c>
      <c r="G261" s="68">
        <f t="shared" si="195"/>
        <v>3.14</v>
      </c>
      <c r="H261" s="69"/>
      <c r="I261" s="70">
        <f t="shared" si="196"/>
        <v>0</v>
      </c>
      <c r="J261" s="69"/>
      <c r="K261" s="70">
        <f t="shared" si="197"/>
        <v>0</v>
      </c>
      <c r="L261" s="69"/>
      <c r="M261" s="70">
        <f t="shared" si="198"/>
        <v>0</v>
      </c>
      <c r="N261" s="69"/>
      <c r="O261" s="70">
        <f t="shared" si="199"/>
        <v>0</v>
      </c>
      <c r="P261" s="69"/>
      <c r="Q261" s="70">
        <f t="shared" si="200"/>
        <v>0</v>
      </c>
      <c r="R261" s="71">
        <f t="shared" si="201"/>
        <v>1</v>
      </c>
      <c r="S261" s="70">
        <f t="shared" si="202"/>
        <v>3.14</v>
      </c>
      <c r="T261" s="72">
        <f t="shared" si="203"/>
        <v>0</v>
      </c>
      <c r="U261" s="73">
        <f t="shared" si="204"/>
        <v>0</v>
      </c>
      <c r="V261" s="73">
        <f t="shared" si="205"/>
        <v>0</v>
      </c>
      <c r="W261" s="73">
        <f t="shared" si="206"/>
        <v>0</v>
      </c>
      <c r="X261" s="73">
        <f t="shared" si="207"/>
        <v>0</v>
      </c>
      <c r="Y261" s="73">
        <f t="shared" si="208"/>
        <v>0</v>
      </c>
      <c r="Z261" s="73">
        <f t="shared" si="209"/>
        <v>0</v>
      </c>
      <c r="AA261" s="74"/>
      <c r="AB261" s="177"/>
      <c r="AC261" s="177"/>
      <c r="AD261" s="177"/>
      <c r="AE261" s="177"/>
      <c r="AF261" s="177"/>
      <c r="AG261" s="177"/>
      <c r="AH261" s="177"/>
      <c r="AI261" s="177"/>
      <c r="AJ261" s="177"/>
      <c r="AK261" s="177"/>
      <c r="AL261" s="177"/>
      <c r="AM261" s="177"/>
      <c r="AN261" s="177"/>
      <c r="AO261" s="177"/>
      <c r="AP261" s="177"/>
      <c r="AQ261" s="177"/>
      <c r="AR261" s="177"/>
      <c r="AS261" s="177"/>
      <c r="AT261" s="177"/>
      <c r="AU261" s="71">
        <f t="shared" si="210"/>
        <v>1</v>
      </c>
      <c r="AV261" s="76">
        <f t="shared" si="211"/>
        <v>0</v>
      </c>
      <c r="AW261" s="76">
        <f t="shared" si="212"/>
        <v>0</v>
      </c>
      <c r="AX261" s="76">
        <f t="shared" si="213"/>
        <v>0</v>
      </c>
      <c r="AY261" s="76">
        <f t="shared" si="214"/>
        <v>0</v>
      </c>
      <c r="AZ261" s="76">
        <f t="shared" si="215"/>
        <v>0</v>
      </c>
      <c r="BA261" s="71">
        <f t="shared" si="216"/>
        <v>1</v>
      </c>
      <c r="BB261" s="71">
        <f t="shared" si="217"/>
        <v>0</v>
      </c>
      <c r="BC261" s="77">
        <f t="shared" si="218"/>
        <v>0</v>
      </c>
      <c r="BD261" s="77">
        <f t="shared" si="219"/>
        <v>0</v>
      </c>
      <c r="BE261" s="77">
        <f t="shared" si="220"/>
        <v>0</v>
      </c>
      <c r="BF261" s="77">
        <f t="shared" si="221"/>
        <v>0</v>
      </c>
      <c r="BG261" s="77">
        <f t="shared" si="222"/>
        <v>0</v>
      </c>
      <c r="BH261" s="77">
        <f t="shared" si="223"/>
        <v>0</v>
      </c>
      <c r="BI261" s="77">
        <f t="shared" si="224"/>
        <v>0</v>
      </c>
      <c r="BJ261" s="77">
        <f t="shared" si="225"/>
        <v>0</v>
      </c>
      <c r="BK261" s="77">
        <f t="shared" si="226"/>
        <v>0</v>
      </c>
      <c r="BL261" s="77">
        <f t="shared" si="227"/>
        <v>0</v>
      </c>
      <c r="BM261" s="77">
        <f t="shared" si="228"/>
        <v>0</v>
      </c>
      <c r="BN261" s="77">
        <f t="shared" si="229"/>
        <v>0</v>
      </c>
      <c r="BO261" s="77">
        <f t="shared" si="230"/>
        <v>0</v>
      </c>
      <c r="BP261" s="77">
        <f t="shared" si="231"/>
        <v>0</v>
      </c>
      <c r="BQ261" s="77">
        <f t="shared" si="232"/>
        <v>0</v>
      </c>
      <c r="BR261" s="77">
        <f t="shared" si="233"/>
        <v>0</v>
      </c>
      <c r="BS261" s="77">
        <f t="shared" si="234"/>
        <v>0</v>
      </c>
      <c r="BT261" s="77">
        <f t="shared" si="235"/>
        <v>0</v>
      </c>
      <c r="BU261" s="77">
        <f t="shared" si="236"/>
        <v>0</v>
      </c>
      <c r="BV261" s="77">
        <f t="shared" si="237"/>
        <v>0</v>
      </c>
      <c r="BW261" s="177"/>
      <c r="BX261" s="12" t="str">
        <f t="shared" si="238"/>
        <v/>
      </c>
      <c r="BY261" s="95">
        <f t="shared" si="239"/>
        <v>0</v>
      </c>
      <c r="BZ261" s="177">
        <f t="shared" si="240"/>
        <v>0</v>
      </c>
      <c r="CA261" s="177">
        <f t="shared" si="241"/>
        <v>0</v>
      </c>
      <c r="CB261" s="177">
        <f t="shared" si="242"/>
        <v>0</v>
      </c>
      <c r="CC261" s="177">
        <f t="shared" si="243"/>
        <v>0</v>
      </c>
      <c r="CD261" s="177">
        <f t="shared" si="244"/>
        <v>0</v>
      </c>
      <c r="CE261" s="177">
        <f t="shared" si="245"/>
        <v>0</v>
      </c>
      <c r="CF261" s="177">
        <f t="shared" si="246"/>
        <v>0</v>
      </c>
      <c r="CG261" s="9"/>
    </row>
    <row r="262" spans="1:85">
      <c r="A262" s="205" t="s">
        <v>768</v>
      </c>
      <c r="B262" s="186" t="s">
        <v>769</v>
      </c>
      <c r="C262" s="187" t="s">
        <v>770</v>
      </c>
      <c r="D262" s="177" t="s">
        <v>61</v>
      </c>
      <c r="E262" s="201">
        <v>1</v>
      </c>
      <c r="F262" s="221">
        <v>3.64</v>
      </c>
      <c r="G262" s="68">
        <f t="shared" si="195"/>
        <v>3.64</v>
      </c>
      <c r="H262" s="69"/>
      <c r="I262" s="70">
        <f t="shared" si="196"/>
        <v>0</v>
      </c>
      <c r="J262" s="69"/>
      <c r="K262" s="70">
        <f t="shared" si="197"/>
        <v>0</v>
      </c>
      <c r="L262" s="69"/>
      <c r="M262" s="70">
        <f t="shared" si="198"/>
        <v>0</v>
      </c>
      <c r="N262" s="69"/>
      <c r="O262" s="70">
        <f t="shared" si="199"/>
        <v>0</v>
      </c>
      <c r="P262" s="69"/>
      <c r="Q262" s="70">
        <f t="shared" si="200"/>
        <v>0</v>
      </c>
      <c r="R262" s="71">
        <f t="shared" si="201"/>
        <v>1</v>
      </c>
      <c r="S262" s="70">
        <f t="shared" si="202"/>
        <v>3.64</v>
      </c>
      <c r="T262" s="72">
        <f t="shared" si="203"/>
        <v>0</v>
      </c>
      <c r="U262" s="73">
        <f t="shared" si="204"/>
        <v>0</v>
      </c>
      <c r="V262" s="73">
        <f t="shared" si="205"/>
        <v>0</v>
      </c>
      <c r="W262" s="73">
        <f t="shared" si="206"/>
        <v>0</v>
      </c>
      <c r="X262" s="73">
        <f t="shared" si="207"/>
        <v>0</v>
      </c>
      <c r="Y262" s="73">
        <f t="shared" si="208"/>
        <v>0</v>
      </c>
      <c r="Z262" s="73">
        <f t="shared" si="209"/>
        <v>0</v>
      </c>
      <c r="AA262" s="74"/>
      <c r="AB262" s="177"/>
      <c r="AC262" s="177"/>
      <c r="AD262" s="177"/>
      <c r="AE262" s="177"/>
      <c r="AF262" s="177"/>
      <c r="AG262" s="177"/>
      <c r="AH262" s="177"/>
      <c r="AI262" s="177"/>
      <c r="AJ262" s="177"/>
      <c r="AK262" s="177"/>
      <c r="AL262" s="177"/>
      <c r="AM262" s="177"/>
      <c r="AN262" s="177"/>
      <c r="AO262" s="177"/>
      <c r="AP262" s="177"/>
      <c r="AQ262" s="177"/>
      <c r="AR262" s="177"/>
      <c r="AS262" s="177"/>
      <c r="AT262" s="177"/>
      <c r="AU262" s="71">
        <f t="shared" si="210"/>
        <v>1</v>
      </c>
      <c r="AV262" s="76">
        <f t="shared" si="211"/>
        <v>0</v>
      </c>
      <c r="AW262" s="76">
        <f t="shared" si="212"/>
        <v>0</v>
      </c>
      <c r="AX262" s="76">
        <f t="shared" si="213"/>
        <v>0</v>
      </c>
      <c r="AY262" s="76">
        <f t="shared" si="214"/>
        <v>0</v>
      </c>
      <c r="AZ262" s="76">
        <f t="shared" si="215"/>
        <v>0</v>
      </c>
      <c r="BA262" s="71">
        <f t="shared" si="216"/>
        <v>1</v>
      </c>
      <c r="BB262" s="71">
        <f t="shared" si="217"/>
        <v>0</v>
      </c>
      <c r="BC262" s="77">
        <f t="shared" si="218"/>
        <v>0</v>
      </c>
      <c r="BD262" s="77">
        <f t="shared" si="219"/>
        <v>0</v>
      </c>
      <c r="BE262" s="77">
        <f t="shared" si="220"/>
        <v>0</v>
      </c>
      <c r="BF262" s="77">
        <f t="shared" si="221"/>
        <v>0</v>
      </c>
      <c r="BG262" s="77">
        <f t="shared" si="222"/>
        <v>0</v>
      </c>
      <c r="BH262" s="77">
        <f t="shared" si="223"/>
        <v>0</v>
      </c>
      <c r="BI262" s="77">
        <f t="shared" si="224"/>
        <v>0</v>
      </c>
      <c r="BJ262" s="77">
        <f t="shared" si="225"/>
        <v>0</v>
      </c>
      <c r="BK262" s="77">
        <f t="shared" si="226"/>
        <v>0</v>
      </c>
      <c r="BL262" s="77">
        <f t="shared" si="227"/>
        <v>0</v>
      </c>
      <c r="BM262" s="77">
        <f t="shared" si="228"/>
        <v>0</v>
      </c>
      <c r="BN262" s="77">
        <f t="shared" si="229"/>
        <v>0</v>
      </c>
      <c r="BO262" s="77">
        <f t="shared" si="230"/>
        <v>0</v>
      </c>
      <c r="BP262" s="77">
        <f t="shared" si="231"/>
        <v>0</v>
      </c>
      <c r="BQ262" s="77">
        <f t="shared" si="232"/>
        <v>0</v>
      </c>
      <c r="BR262" s="77">
        <f t="shared" si="233"/>
        <v>0</v>
      </c>
      <c r="BS262" s="77">
        <f t="shared" si="234"/>
        <v>0</v>
      </c>
      <c r="BT262" s="77">
        <f t="shared" si="235"/>
        <v>0</v>
      </c>
      <c r="BU262" s="77">
        <f t="shared" si="236"/>
        <v>0</v>
      </c>
      <c r="BV262" s="77">
        <f t="shared" si="237"/>
        <v>0</v>
      </c>
      <c r="BW262" s="177"/>
      <c r="BX262" s="12" t="str">
        <f t="shared" si="238"/>
        <v/>
      </c>
      <c r="BY262" s="95">
        <f t="shared" si="239"/>
        <v>0</v>
      </c>
      <c r="BZ262" s="177">
        <f t="shared" si="240"/>
        <v>0</v>
      </c>
      <c r="CA262" s="177">
        <f t="shared" si="241"/>
        <v>0</v>
      </c>
      <c r="CB262" s="177">
        <f t="shared" si="242"/>
        <v>0</v>
      </c>
      <c r="CC262" s="177">
        <f t="shared" si="243"/>
        <v>0</v>
      </c>
      <c r="CD262" s="177">
        <f t="shared" si="244"/>
        <v>0</v>
      </c>
      <c r="CE262" s="177">
        <f t="shared" si="245"/>
        <v>0</v>
      </c>
      <c r="CF262" s="177">
        <f t="shared" si="246"/>
        <v>0</v>
      </c>
      <c r="CG262" s="9"/>
    </row>
    <row r="263" spans="1:85">
      <c r="A263" s="205" t="s">
        <v>744</v>
      </c>
      <c r="B263" s="186" t="s">
        <v>771</v>
      </c>
      <c r="C263" s="187" t="s">
        <v>746</v>
      </c>
      <c r="D263" s="177" t="s">
        <v>73</v>
      </c>
      <c r="E263" s="201">
        <v>12.2</v>
      </c>
      <c r="F263" s="221">
        <v>6.23</v>
      </c>
      <c r="G263" s="68">
        <f t="shared" si="195"/>
        <v>76.006</v>
      </c>
      <c r="H263" s="69"/>
      <c r="I263" s="70">
        <f t="shared" si="196"/>
        <v>0</v>
      </c>
      <c r="J263" s="69"/>
      <c r="K263" s="70">
        <f t="shared" si="197"/>
        <v>0</v>
      </c>
      <c r="L263" s="69"/>
      <c r="M263" s="70">
        <f t="shared" si="198"/>
        <v>0</v>
      </c>
      <c r="N263" s="69"/>
      <c r="O263" s="70">
        <f t="shared" si="199"/>
        <v>0</v>
      </c>
      <c r="P263" s="69"/>
      <c r="Q263" s="70">
        <f t="shared" si="200"/>
        <v>0</v>
      </c>
      <c r="R263" s="71">
        <f t="shared" si="201"/>
        <v>12.2</v>
      </c>
      <c r="S263" s="70">
        <f t="shared" si="202"/>
        <v>76.006</v>
      </c>
      <c r="T263" s="72">
        <f t="shared" si="203"/>
        <v>0</v>
      </c>
      <c r="U263" s="73">
        <f t="shared" si="204"/>
        <v>0</v>
      </c>
      <c r="V263" s="73">
        <f t="shared" si="205"/>
        <v>0</v>
      </c>
      <c r="W263" s="73">
        <f t="shared" si="206"/>
        <v>0</v>
      </c>
      <c r="X263" s="73">
        <f t="shared" si="207"/>
        <v>0</v>
      </c>
      <c r="Y263" s="73">
        <f t="shared" si="208"/>
        <v>0</v>
      </c>
      <c r="Z263" s="73">
        <f t="shared" si="209"/>
        <v>0</v>
      </c>
      <c r="AA263" s="74"/>
      <c r="AB263" s="177"/>
      <c r="AC263" s="177"/>
      <c r="AD263" s="177"/>
      <c r="AE263" s="177"/>
      <c r="AF263" s="177"/>
      <c r="AG263" s="177"/>
      <c r="AH263" s="177"/>
      <c r="AI263" s="177"/>
      <c r="AJ263" s="177"/>
      <c r="AK263" s="177"/>
      <c r="AL263" s="177"/>
      <c r="AM263" s="177"/>
      <c r="AN263" s="177"/>
      <c r="AO263" s="177"/>
      <c r="AP263" s="177"/>
      <c r="AQ263" s="177"/>
      <c r="AR263" s="177"/>
      <c r="AS263" s="177"/>
      <c r="AT263" s="177"/>
      <c r="AU263" s="71">
        <f t="shared" si="210"/>
        <v>12.2</v>
      </c>
      <c r="AV263" s="76">
        <f t="shared" si="211"/>
        <v>0</v>
      </c>
      <c r="AW263" s="76">
        <f t="shared" si="212"/>
        <v>0</v>
      </c>
      <c r="AX263" s="76">
        <f t="shared" si="213"/>
        <v>0</v>
      </c>
      <c r="AY263" s="76">
        <f t="shared" si="214"/>
        <v>0</v>
      </c>
      <c r="AZ263" s="76">
        <f t="shared" si="215"/>
        <v>0</v>
      </c>
      <c r="BA263" s="71">
        <f t="shared" si="216"/>
        <v>12.2</v>
      </c>
      <c r="BB263" s="71">
        <f t="shared" si="217"/>
        <v>0</v>
      </c>
      <c r="BC263" s="77">
        <f t="shared" si="218"/>
        <v>0</v>
      </c>
      <c r="BD263" s="77">
        <f t="shared" si="219"/>
        <v>0</v>
      </c>
      <c r="BE263" s="77">
        <f t="shared" si="220"/>
        <v>0</v>
      </c>
      <c r="BF263" s="77">
        <f t="shared" si="221"/>
        <v>0</v>
      </c>
      <c r="BG263" s="77">
        <f t="shared" si="222"/>
        <v>0</v>
      </c>
      <c r="BH263" s="77">
        <f t="shared" si="223"/>
        <v>0</v>
      </c>
      <c r="BI263" s="77">
        <f t="shared" si="224"/>
        <v>0</v>
      </c>
      <c r="BJ263" s="77">
        <f t="shared" si="225"/>
        <v>0</v>
      </c>
      <c r="BK263" s="77">
        <f t="shared" si="226"/>
        <v>0</v>
      </c>
      <c r="BL263" s="77">
        <f t="shared" si="227"/>
        <v>0</v>
      </c>
      <c r="BM263" s="77">
        <f t="shared" si="228"/>
        <v>0</v>
      </c>
      <c r="BN263" s="77">
        <f t="shared" si="229"/>
        <v>0</v>
      </c>
      <c r="BO263" s="77">
        <f t="shared" si="230"/>
        <v>0</v>
      </c>
      <c r="BP263" s="77">
        <f t="shared" si="231"/>
        <v>0</v>
      </c>
      <c r="BQ263" s="77">
        <f t="shared" si="232"/>
        <v>0</v>
      </c>
      <c r="BR263" s="77">
        <f t="shared" si="233"/>
        <v>0</v>
      </c>
      <c r="BS263" s="77">
        <f t="shared" si="234"/>
        <v>0</v>
      </c>
      <c r="BT263" s="77">
        <f t="shared" si="235"/>
        <v>0</v>
      </c>
      <c r="BU263" s="77">
        <f t="shared" si="236"/>
        <v>0</v>
      </c>
      <c r="BV263" s="77">
        <f t="shared" si="237"/>
        <v>0</v>
      </c>
      <c r="BW263" s="177"/>
      <c r="BX263" s="12" t="str">
        <f t="shared" si="238"/>
        <v/>
      </c>
      <c r="BY263" s="95">
        <f t="shared" si="239"/>
        <v>0</v>
      </c>
      <c r="BZ263" s="177">
        <f t="shared" si="240"/>
        <v>0</v>
      </c>
      <c r="CA263" s="177">
        <f t="shared" si="241"/>
        <v>0</v>
      </c>
      <c r="CB263" s="177">
        <f t="shared" si="242"/>
        <v>0</v>
      </c>
      <c r="CC263" s="177">
        <f t="shared" si="243"/>
        <v>0</v>
      </c>
      <c r="CD263" s="177">
        <f t="shared" si="244"/>
        <v>0</v>
      </c>
      <c r="CE263" s="177">
        <f t="shared" si="245"/>
        <v>0</v>
      </c>
      <c r="CF263" s="177">
        <f t="shared" si="246"/>
        <v>0</v>
      </c>
      <c r="CG263" s="9"/>
    </row>
    <row r="264" spans="1:85">
      <c r="A264" s="205" t="s">
        <v>772</v>
      </c>
      <c r="B264" s="186" t="s">
        <v>773</v>
      </c>
      <c r="C264" s="187" t="s">
        <v>774</v>
      </c>
      <c r="D264" s="177" t="s">
        <v>73</v>
      </c>
      <c r="E264" s="201">
        <v>4.1900000000000004</v>
      </c>
      <c r="F264" s="221">
        <v>9.26</v>
      </c>
      <c r="G264" s="68">
        <f t="shared" si="195"/>
        <v>38.799400000000006</v>
      </c>
      <c r="H264" s="69"/>
      <c r="I264" s="70">
        <f t="shared" si="196"/>
        <v>0</v>
      </c>
      <c r="J264" s="69"/>
      <c r="K264" s="70">
        <f t="shared" si="197"/>
        <v>0</v>
      </c>
      <c r="L264" s="69"/>
      <c r="M264" s="70">
        <f t="shared" si="198"/>
        <v>0</v>
      </c>
      <c r="N264" s="69"/>
      <c r="O264" s="70">
        <f t="shared" si="199"/>
        <v>0</v>
      </c>
      <c r="P264" s="69"/>
      <c r="Q264" s="70">
        <f t="shared" si="200"/>
        <v>0</v>
      </c>
      <c r="R264" s="71">
        <f t="shared" si="201"/>
        <v>4.1900000000000004</v>
      </c>
      <c r="S264" s="70">
        <f t="shared" si="202"/>
        <v>38.799400000000006</v>
      </c>
      <c r="T264" s="72">
        <f t="shared" si="203"/>
        <v>0</v>
      </c>
      <c r="U264" s="73">
        <f t="shared" si="204"/>
        <v>0</v>
      </c>
      <c r="V264" s="73">
        <f t="shared" si="205"/>
        <v>0</v>
      </c>
      <c r="W264" s="73">
        <f t="shared" si="206"/>
        <v>0</v>
      </c>
      <c r="X264" s="73">
        <f t="shared" si="207"/>
        <v>0</v>
      </c>
      <c r="Y264" s="73">
        <f t="shared" si="208"/>
        <v>0</v>
      </c>
      <c r="Z264" s="73">
        <f t="shared" si="209"/>
        <v>0</v>
      </c>
      <c r="AA264" s="74"/>
      <c r="AB264" s="177"/>
      <c r="AC264" s="177"/>
      <c r="AD264" s="177"/>
      <c r="AE264" s="177"/>
      <c r="AF264" s="177"/>
      <c r="AG264" s="177"/>
      <c r="AH264" s="177"/>
      <c r="AI264" s="177"/>
      <c r="AJ264" s="177"/>
      <c r="AK264" s="177"/>
      <c r="AL264" s="177"/>
      <c r="AM264" s="177"/>
      <c r="AN264" s="177"/>
      <c r="AO264" s="177"/>
      <c r="AP264" s="177"/>
      <c r="AQ264" s="177"/>
      <c r="AR264" s="177"/>
      <c r="AS264" s="177"/>
      <c r="AT264" s="177"/>
      <c r="AU264" s="71">
        <f t="shared" si="210"/>
        <v>4.1900000000000004</v>
      </c>
      <c r="AV264" s="76">
        <f t="shared" si="211"/>
        <v>0</v>
      </c>
      <c r="AW264" s="76">
        <f t="shared" si="212"/>
        <v>0</v>
      </c>
      <c r="AX264" s="76">
        <f t="shared" si="213"/>
        <v>0</v>
      </c>
      <c r="AY264" s="76">
        <f t="shared" si="214"/>
        <v>0</v>
      </c>
      <c r="AZ264" s="76">
        <f t="shared" si="215"/>
        <v>0</v>
      </c>
      <c r="BA264" s="71">
        <f t="shared" si="216"/>
        <v>4.1900000000000004</v>
      </c>
      <c r="BB264" s="71">
        <f t="shared" si="217"/>
        <v>0</v>
      </c>
      <c r="BC264" s="77">
        <f t="shared" si="218"/>
        <v>0</v>
      </c>
      <c r="BD264" s="77">
        <f t="shared" si="219"/>
        <v>0</v>
      </c>
      <c r="BE264" s="77">
        <f t="shared" si="220"/>
        <v>0</v>
      </c>
      <c r="BF264" s="77">
        <f t="shared" si="221"/>
        <v>0</v>
      </c>
      <c r="BG264" s="77">
        <f t="shared" si="222"/>
        <v>0</v>
      </c>
      <c r="BH264" s="77">
        <f t="shared" si="223"/>
        <v>0</v>
      </c>
      <c r="BI264" s="77">
        <f t="shared" si="224"/>
        <v>0</v>
      </c>
      <c r="BJ264" s="77">
        <f t="shared" si="225"/>
        <v>0</v>
      </c>
      <c r="BK264" s="77">
        <f t="shared" si="226"/>
        <v>0</v>
      </c>
      <c r="BL264" s="77">
        <f t="shared" si="227"/>
        <v>0</v>
      </c>
      <c r="BM264" s="77">
        <f t="shared" si="228"/>
        <v>0</v>
      </c>
      <c r="BN264" s="77">
        <f t="shared" si="229"/>
        <v>0</v>
      </c>
      <c r="BO264" s="77">
        <f t="shared" si="230"/>
        <v>0</v>
      </c>
      <c r="BP264" s="77">
        <f t="shared" si="231"/>
        <v>0</v>
      </c>
      <c r="BQ264" s="77">
        <f t="shared" si="232"/>
        <v>0</v>
      </c>
      <c r="BR264" s="77">
        <f t="shared" si="233"/>
        <v>0</v>
      </c>
      <c r="BS264" s="77">
        <f t="shared" si="234"/>
        <v>0</v>
      </c>
      <c r="BT264" s="77">
        <f t="shared" si="235"/>
        <v>0</v>
      </c>
      <c r="BU264" s="77">
        <f t="shared" si="236"/>
        <v>0</v>
      </c>
      <c r="BV264" s="77">
        <f t="shared" si="237"/>
        <v>0</v>
      </c>
      <c r="BW264" s="177"/>
      <c r="BX264" s="12" t="str">
        <f t="shared" si="238"/>
        <v/>
      </c>
      <c r="BY264" s="95">
        <f t="shared" si="239"/>
        <v>0</v>
      </c>
      <c r="BZ264" s="177">
        <f t="shared" si="240"/>
        <v>0</v>
      </c>
      <c r="CA264" s="177">
        <f t="shared" si="241"/>
        <v>0</v>
      </c>
      <c r="CB264" s="177">
        <f t="shared" si="242"/>
        <v>0</v>
      </c>
      <c r="CC264" s="177">
        <f t="shared" si="243"/>
        <v>0</v>
      </c>
      <c r="CD264" s="177">
        <f t="shared" si="244"/>
        <v>0</v>
      </c>
      <c r="CE264" s="177">
        <f t="shared" si="245"/>
        <v>0</v>
      </c>
      <c r="CF264" s="177">
        <f t="shared" si="246"/>
        <v>0</v>
      </c>
      <c r="CG264" s="9"/>
    </row>
    <row r="265" spans="1:85">
      <c r="A265" s="205" t="s">
        <v>775</v>
      </c>
      <c r="B265" s="186" t="s">
        <v>776</v>
      </c>
      <c r="C265" s="187" t="s">
        <v>777</v>
      </c>
      <c r="D265" s="177" t="s">
        <v>61</v>
      </c>
      <c r="E265" s="201">
        <v>1</v>
      </c>
      <c r="F265" s="221">
        <v>3.98</v>
      </c>
      <c r="G265" s="68">
        <f t="shared" si="195"/>
        <v>3.98</v>
      </c>
      <c r="H265" s="69"/>
      <c r="I265" s="70">
        <f t="shared" si="196"/>
        <v>0</v>
      </c>
      <c r="J265" s="69"/>
      <c r="K265" s="70">
        <f t="shared" si="197"/>
        <v>0</v>
      </c>
      <c r="L265" s="69"/>
      <c r="M265" s="70">
        <f t="shared" si="198"/>
        <v>0</v>
      </c>
      <c r="N265" s="69"/>
      <c r="O265" s="70">
        <f t="shared" si="199"/>
        <v>0</v>
      </c>
      <c r="P265" s="69"/>
      <c r="Q265" s="70">
        <f t="shared" si="200"/>
        <v>0</v>
      </c>
      <c r="R265" s="71">
        <f t="shared" si="201"/>
        <v>1</v>
      </c>
      <c r="S265" s="70">
        <f t="shared" si="202"/>
        <v>3.98</v>
      </c>
      <c r="T265" s="72">
        <f t="shared" si="203"/>
        <v>0</v>
      </c>
      <c r="U265" s="73">
        <f t="shared" si="204"/>
        <v>0</v>
      </c>
      <c r="V265" s="73">
        <f t="shared" si="205"/>
        <v>0</v>
      </c>
      <c r="W265" s="73">
        <f t="shared" si="206"/>
        <v>0</v>
      </c>
      <c r="X265" s="73">
        <f t="shared" si="207"/>
        <v>0</v>
      </c>
      <c r="Y265" s="73">
        <f t="shared" si="208"/>
        <v>0</v>
      </c>
      <c r="Z265" s="73">
        <f t="shared" si="209"/>
        <v>0</v>
      </c>
      <c r="AA265" s="74"/>
      <c r="AB265" s="177"/>
      <c r="AC265" s="177"/>
      <c r="AD265" s="177"/>
      <c r="AE265" s="177"/>
      <c r="AF265" s="177"/>
      <c r="AG265" s="177"/>
      <c r="AH265" s="177"/>
      <c r="AI265" s="177"/>
      <c r="AJ265" s="177"/>
      <c r="AK265" s="177"/>
      <c r="AL265" s="177"/>
      <c r="AM265" s="177"/>
      <c r="AN265" s="177"/>
      <c r="AO265" s="177"/>
      <c r="AP265" s="177"/>
      <c r="AQ265" s="177"/>
      <c r="AR265" s="177"/>
      <c r="AS265" s="177"/>
      <c r="AT265" s="177"/>
      <c r="AU265" s="71">
        <f t="shared" si="210"/>
        <v>1</v>
      </c>
      <c r="AV265" s="76">
        <f t="shared" si="211"/>
        <v>0</v>
      </c>
      <c r="AW265" s="76">
        <f t="shared" si="212"/>
        <v>0</v>
      </c>
      <c r="AX265" s="76">
        <f t="shared" si="213"/>
        <v>0</v>
      </c>
      <c r="AY265" s="76">
        <f t="shared" si="214"/>
        <v>0</v>
      </c>
      <c r="AZ265" s="76">
        <f t="shared" si="215"/>
        <v>0</v>
      </c>
      <c r="BA265" s="71">
        <f t="shared" si="216"/>
        <v>1</v>
      </c>
      <c r="BB265" s="71">
        <f t="shared" si="217"/>
        <v>0</v>
      </c>
      <c r="BC265" s="77">
        <f t="shared" si="218"/>
        <v>0</v>
      </c>
      <c r="BD265" s="77">
        <f t="shared" si="219"/>
        <v>0</v>
      </c>
      <c r="BE265" s="77">
        <f t="shared" si="220"/>
        <v>0</v>
      </c>
      <c r="BF265" s="77">
        <f t="shared" si="221"/>
        <v>0</v>
      </c>
      <c r="BG265" s="77">
        <f t="shared" si="222"/>
        <v>0</v>
      </c>
      <c r="BH265" s="77">
        <f t="shared" si="223"/>
        <v>0</v>
      </c>
      <c r="BI265" s="77">
        <f t="shared" si="224"/>
        <v>0</v>
      </c>
      <c r="BJ265" s="77">
        <f t="shared" si="225"/>
        <v>0</v>
      </c>
      <c r="BK265" s="77">
        <f t="shared" si="226"/>
        <v>0</v>
      </c>
      <c r="BL265" s="77">
        <f t="shared" si="227"/>
        <v>0</v>
      </c>
      <c r="BM265" s="77">
        <f t="shared" si="228"/>
        <v>0</v>
      </c>
      <c r="BN265" s="77">
        <f t="shared" si="229"/>
        <v>0</v>
      </c>
      <c r="BO265" s="77">
        <f t="shared" si="230"/>
        <v>0</v>
      </c>
      <c r="BP265" s="77">
        <f t="shared" si="231"/>
        <v>0</v>
      </c>
      <c r="BQ265" s="77">
        <f t="shared" si="232"/>
        <v>0</v>
      </c>
      <c r="BR265" s="77">
        <f t="shared" si="233"/>
        <v>0</v>
      </c>
      <c r="BS265" s="77">
        <f t="shared" si="234"/>
        <v>0</v>
      </c>
      <c r="BT265" s="77">
        <f t="shared" si="235"/>
        <v>0</v>
      </c>
      <c r="BU265" s="77">
        <f t="shared" si="236"/>
        <v>0</v>
      </c>
      <c r="BV265" s="77">
        <f t="shared" si="237"/>
        <v>0</v>
      </c>
      <c r="BW265" s="177"/>
      <c r="BX265" s="12" t="str">
        <f t="shared" si="238"/>
        <v/>
      </c>
      <c r="BY265" s="95">
        <f t="shared" si="239"/>
        <v>0</v>
      </c>
      <c r="BZ265" s="177">
        <f t="shared" si="240"/>
        <v>0</v>
      </c>
      <c r="CA265" s="177">
        <f t="shared" si="241"/>
        <v>0</v>
      </c>
      <c r="CB265" s="177">
        <f t="shared" si="242"/>
        <v>0</v>
      </c>
      <c r="CC265" s="177">
        <f t="shared" si="243"/>
        <v>0</v>
      </c>
      <c r="CD265" s="177">
        <f t="shared" si="244"/>
        <v>0</v>
      </c>
      <c r="CE265" s="177">
        <f t="shared" si="245"/>
        <v>0</v>
      </c>
      <c r="CF265" s="177">
        <f t="shared" si="246"/>
        <v>0</v>
      </c>
      <c r="CG265" s="9"/>
    </row>
    <row r="266" spans="1:85">
      <c r="A266" s="205" t="s">
        <v>778</v>
      </c>
      <c r="B266" s="186" t="s">
        <v>779</v>
      </c>
      <c r="C266" s="187" t="s">
        <v>780</v>
      </c>
      <c r="D266" s="177" t="s">
        <v>61</v>
      </c>
      <c r="E266" s="201">
        <v>1</v>
      </c>
      <c r="F266" s="221">
        <v>5.68</v>
      </c>
      <c r="G266" s="68">
        <f t="shared" si="195"/>
        <v>5.68</v>
      </c>
      <c r="H266" s="69"/>
      <c r="I266" s="70">
        <f t="shared" si="196"/>
        <v>0</v>
      </c>
      <c r="J266" s="69"/>
      <c r="K266" s="70">
        <f t="shared" si="197"/>
        <v>0</v>
      </c>
      <c r="L266" s="69"/>
      <c r="M266" s="70">
        <f t="shared" si="198"/>
        <v>0</v>
      </c>
      <c r="N266" s="69"/>
      <c r="O266" s="70">
        <f t="shared" si="199"/>
        <v>0</v>
      </c>
      <c r="P266" s="69"/>
      <c r="Q266" s="70">
        <f t="shared" si="200"/>
        <v>0</v>
      </c>
      <c r="R266" s="71">
        <f t="shared" si="201"/>
        <v>1</v>
      </c>
      <c r="S266" s="70">
        <f t="shared" si="202"/>
        <v>5.68</v>
      </c>
      <c r="T266" s="72">
        <f t="shared" si="203"/>
        <v>0</v>
      </c>
      <c r="U266" s="73">
        <f t="shared" si="204"/>
        <v>0</v>
      </c>
      <c r="V266" s="73">
        <f t="shared" si="205"/>
        <v>0</v>
      </c>
      <c r="W266" s="73">
        <f t="shared" si="206"/>
        <v>0</v>
      </c>
      <c r="X266" s="73">
        <f t="shared" si="207"/>
        <v>0</v>
      </c>
      <c r="Y266" s="73">
        <f t="shared" si="208"/>
        <v>0</v>
      </c>
      <c r="Z266" s="73">
        <f t="shared" si="209"/>
        <v>0</v>
      </c>
      <c r="AA266" s="74"/>
      <c r="AB266" s="177"/>
      <c r="AC266" s="177"/>
      <c r="AD266" s="177"/>
      <c r="AE266" s="177"/>
      <c r="AF266" s="177"/>
      <c r="AG266" s="177"/>
      <c r="AH266" s="177"/>
      <c r="AI266" s="177"/>
      <c r="AJ266" s="177"/>
      <c r="AK266" s="177"/>
      <c r="AL266" s="177"/>
      <c r="AM266" s="177"/>
      <c r="AN266" s="177"/>
      <c r="AO266" s="177"/>
      <c r="AP266" s="177"/>
      <c r="AQ266" s="177"/>
      <c r="AR266" s="177"/>
      <c r="AS266" s="177"/>
      <c r="AT266" s="177"/>
      <c r="AU266" s="71">
        <f t="shared" si="210"/>
        <v>1</v>
      </c>
      <c r="AV266" s="76">
        <f t="shared" si="211"/>
        <v>0</v>
      </c>
      <c r="AW266" s="76">
        <f t="shared" si="212"/>
        <v>0</v>
      </c>
      <c r="AX266" s="76">
        <f t="shared" si="213"/>
        <v>0</v>
      </c>
      <c r="AY266" s="76">
        <f t="shared" si="214"/>
        <v>0</v>
      </c>
      <c r="AZ266" s="76">
        <f t="shared" si="215"/>
        <v>0</v>
      </c>
      <c r="BA266" s="71">
        <f t="shared" si="216"/>
        <v>1</v>
      </c>
      <c r="BB266" s="71">
        <f t="shared" si="217"/>
        <v>0</v>
      </c>
      <c r="BC266" s="77">
        <f t="shared" si="218"/>
        <v>0</v>
      </c>
      <c r="BD266" s="77">
        <f t="shared" si="219"/>
        <v>0</v>
      </c>
      <c r="BE266" s="77">
        <f t="shared" si="220"/>
        <v>0</v>
      </c>
      <c r="BF266" s="77">
        <f t="shared" si="221"/>
        <v>0</v>
      </c>
      <c r="BG266" s="77">
        <f t="shared" si="222"/>
        <v>0</v>
      </c>
      <c r="BH266" s="77">
        <f t="shared" si="223"/>
        <v>0</v>
      </c>
      <c r="BI266" s="77">
        <f t="shared" si="224"/>
        <v>0</v>
      </c>
      <c r="BJ266" s="77">
        <f t="shared" si="225"/>
        <v>0</v>
      </c>
      <c r="BK266" s="77">
        <f t="shared" si="226"/>
        <v>0</v>
      </c>
      <c r="BL266" s="77">
        <f t="shared" si="227"/>
        <v>0</v>
      </c>
      <c r="BM266" s="77">
        <f t="shared" si="228"/>
        <v>0</v>
      </c>
      <c r="BN266" s="77">
        <f t="shared" si="229"/>
        <v>0</v>
      </c>
      <c r="BO266" s="77">
        <f t="shared" si="230"/>
        <v>0</v>
      </c>
      <c r="BP266" s="77">
        <f t="shared" si="231"/>
        <v>0</v>
      </c>
      <c r="BQ266" s="77">
        <f t="shared" si="232"/>
        <v>0</v>
      </c>
      <c r="BR266" s="77">
        <f t="shared" si="233"/>
        <v>0</v>
      </c>
      <c r="BS266" s="77">
        <f t="shared" si="234"/>
        <v>0</v>
      </c>
      <c r="BT266" s="77">
        <f t="shared" si="235"/>
        <v>0</v>
      </c>
      <c r="BU266" s="77">
        <f t="shared" si="236"/>
        <v>0</v>
      </c>
      <c r="BV266" s="77">
        <f t="shared" si="237"/>
        <v>0</v>
      </c>
      <c r="BW266" s="177"/>
      <c r="BX266" s="12" t="str">
        <f t="shared" si="238"/>
        <v/>
      </c>
      <c r="BY266" s="95">
        <f t="shared" si="239"/>
        <v>0</v>
      </c>
      <c r="BZ266" s="177">
        <f t="shared" si="240"/>
        <v>0</v>
      </c>
      <c r="CA266" s="177">
        <f t="shared" si="241"/>
        <v>0</v>
      </c>
      <c r="CB266" s="177">
        <f t="shared" si="242"/>
        <v>0</v>
      </c>
      <c r="CC266" s="177">
        <f t="shared" si="243"/>
        <v>0</v>
      </c>
      <c r="CD266" s="177">
        <f t="shared" si="244"/>
        <v>0</v>
      </c>
      <c r="CE266" s="177">
        <f t="shared" si="245"/>
        <v>0</v>
      </c>
      <c r="CF266" s="177">
        <f t="shared" si="246"/>
        <v>0</v>
      </c>
      <c r="CG266" s="9"/>
    </row>
    <row r="267" spans="1:85">
      <c r="A267" s="205"/>
      <c r="B267" s="186" t="s">
        <v>781</v>
      </c>
      <c r="C267" s="198" t="s">
        <v>782</v>
      </c>
      <c r="D267" s="217"/>
      <c r="E267" s="226"/>
      <c r="F267" s="221"/>
      <c r="G267" s="68">
        <f t="shared" si="195"/>
        <v>0</v>
      </c>
      <c r="H267" s="69"/>
      <c r="I267" s="70">
        <f t="shared" si="196"/>
        <v>0</v>
      </c>
      <c r="J267" s="69"/>
      <c r="K267" s="70">
        <f t="shared" si="197"/>
        <v>0</v>
      </c>
      <c r="L267" s="69"/>
      <c r="M267" s="70">
        <f t="shared" si="198"/>
        <v>0</v>
      </c>
      <c r="N267" s="69"/>
      <c r="O267" s="70">
        <f t="shared" si="199"/>
        <v>0</v>
      </c>
      <c r="P267" s="69"/>
      <c r="Q267" s="70">
        <f t="shared" si="200"/>
        <v>0</v>
      </c>
      <c r="R267" s="71">
        <f t="shared" si="201"/>
        <v>0</v>
      </c>
      <c r="S267" s="70">
        <f t="shared" si="202"/>
        <v>0</v>
      </c>
      <c r="T267" s="72" t="str">
        <f t="shared" si="203"/>
        <v/>
      </c>
      <c r="U267" s="73">
        <f t="shared" si="204"/>
        <v>0</v>
      </c>
      <c r="V267" s="73">
        <f t="shared" si="205"/>
        <v>0</v>
      </c>
      <c r="W267" s="73">
        <f t="shared" si="206"/>
        <v>0</v>
      </c>
      <c r="X267" s="73">
        <f t="shared" si="207"/>
        <v>0</v>
      </c>
      <c r="Y267" s="73">
        <f t="shared" si="208"/>
        <v>0</v>
      </c>
      <c r="Z267" s="73" t="str">
        <f t="shared" si="209"/>
        <v/>
      </c>
      <c r="AA267" s="74"/>
      <c r="AB267" s="177"/>
      <c r="AC267" s="177"/>
      <c r="AD267" s="177"/>
      <c r="AE267" s="177"/>
      <c r="AF267" s="177"/>
      <c r="AG267" s="177"/>
      <c r="AH267" s="177"/>
      <c r="AI267" s="177"/>
      <c r="AJ267" s="177"/>
      <c r="AK267" s="177"/>
      <c r="AL267" s="177"/>
      <c r="AM267" s="177"/>
      <c r="AN267" s="177"/>
      <c r="AO267" s="177"/>
      <c r="AP267" s="177"/>
      <c r="AQ267" s="177"/>
      <c r="AR267" s="177"/>
      <c r="AS267" s="177"/>
      <c r="AT267" s="177"/>
      <c r="AU267" s="71" t="str">
        <f t="shared" si="210"/>
        <v/>
      </c>
      <c r="AV267" s="76">
        <f t="shared" si="211"/>
        <v>0</v>
      </c>
      <c r="AW267" s="76">
        <f t="shared" si="212"/>
        <v>0</v>
      </c>
      <c r="AX267" s="76">
        <f t="shared" si="213"/>
        <v>0</v>
      </c>
      <c r="AY267" s="76">
        <f t="shared" si="214"/>
        <v>0</v>
      </c>
      <c r="AZ267" s="76">
        <f t="shared" si="215"/>
        <v>0</v>
      </c>
      <c r="BA267" s="71">
        <f t="shared" si="216"/>
        <v>0</v>
      </c>
      <c r="BB267" s="71">
        <f t="shared" si="217"/>
        <v>0</v>
      </c>
      <c r="BC267" s="77">
        <f t="shared" si="218"/>
        <v>0</v>
      </c>
      <c r="BD267" s="77">
        <f t="shared" si="219"/>
        <v>0</v>
      </c>
      <c r="BE267" s="77">
        <f t="shared" si="220"/>
        <v>0</v>
      </c>
      <c r="BF267" s="77">
        <f t="shared" si="221"/>
        <v>0</v>
      </c>
      <c r="BG267" s="77">
        <f t="shared" si="222"/>
        <v>0</v>
      </c>
      <c r="BH267" s="77">
        <f t="shared" si="223"/>
        <v>0</v>
      </c>
      <c r="BI267" s="77">
        <f t="shared" si="224"/>
        <v>0</v>
      </c>
      <c r="BJ267" s="77">
        <f t="shared" si="225"/>
        <v>0</v>
      </c>
      <c r="BK267" s="77">
        <f t="shared" si="226"/>
        <v>0</v>
      </c>
      <c r="BL267" s="77">
        <f t="shared" si="227"/>
        <v>0</v>
      </c>
      <c r="BM267" s="77">
        <f t="shared" si="228"/>
        <v>0</v>
      </c>
      <c r="BN267" s="77">
        <f t="shared" si="229"/>
        <v>0</v>
      </c>
      <c r="BO267" s="77">
        <f t="shared" si="230"/>
        <v>0</v>
      </c>
      <c r="BP267" s="77">
        <f t="shared" si="231"/>
        <v>0</v>
      </c>
      <c r="BQ267" s="77">
        <f t="shared" si="232"/>
        <v>0</v>
      </c>
      <c r="BR267" s="77">
        <f t="shared" si="233"/>
        <v>0</v>
      </c>
      <c r="BS267" s="77">
        <f t="shared" si="234"/>
        <v>0</v>
      </c>
      <c r="BT267" s="77">
        <f t="shared" si="235"/>
        <v>0</v>
      </c>
      <c r="BU267" s="77">
        <f t="shared" si="236"/>
        <v>0</v>
      </c>
      <c r="BV267" s="77">
        <f t="shared" si="237"/>
        <v>0</v>
      </c>
      <c r="BW267" s="177"/>
      <c r="BX267" s="12" t="str">
        <f t="shared" si="238"/>
        <v/>
      </c>
      <c r="BY267" s="95">
        <f t="shared" si="239"/>
        <v>0</v>
      </c>
      <c r="BZ267" s="177">
        <f t="shared" si="240"/>
        <v>0</v>
      </c>
      <c r="CA267" s="177">
        <f t="shared" si="241"/>
        <v>0</v>
      </c>
      <c r="CB267" s="177">
        <f t="shared" si="242"/>
        <v>0</v>
      </c>
      <c r="CC267" s="177">
        <f t="shared" si="243"/>
        <v>0</v>
      </c>
      <c r="CD267" s="177">
        <f t="shared" si="244"/>
        <v>0</v>
      </c>
      <c r="CE267" s="177">
        <f t="shared" si="245"/>
        <v>0</v>
      </c>
      <c r="CF267" s="177">
        <f t="shared" si="246"/>
        <v>0</v>
      </c>
      <c r="CG267" s="9"/>
    </row>
    <row r="268" spans="1:85" ht="28.5">
      <c r="A268" s="205" t="s">
        <v>783</v>
      </c>
      <c r="B268" s="186" t="s">
        <v>784</v>
      </c>
      <c r="C268" s="187" t="s">
        <v>785</v>
      </c>
      <c r="D268" s="177" t="s">
        <v>61</v>
      </c>
      <c r="E268" s="201">
        <v>11</v>
      </c>
      <c r="F268" s="221">
        <v>103.74</v>
      </c>
      <c r="G268" s="68">
        <f t="shared" si="195"/>
        <v>1141.1399999999999</v>
      </c>
      <c r="H268" s="69"/>
      <c r="I268" s="70">
        <f t="shared" si="196"/>
        <v>0</v>
      </c>
      <c r="J268" s="69"/>
      <c r="K268" s="70">
        <f t="shared" si="197"/>
        <v>0</v>
      </c>
      <c r="L268" s="69"/>
      <c r="M268" s="70">
        <f t="shared" si="198"/>
        <v>0</v>
      </c>
      <c r="N268" s="69"/>
      <c r="O268" s="70">
        <f t="shared" si="199"/>
        <v>0</v>
      </c>
      <c r="P268" s="69"/>
      <c r="Q268" s="70">
        <f t="shared" si="200"/>
        <v>0</v>
      </c>
      <c r="R268" s="71">
        <f t="shared" si="201"/>
        <v>11</v>
      </c>
      <c r="S268" s="70">
        <f t="shared" si="202"/>
        <v>1141.1399999999999</v>
      </c>
      <c r="T268" s="72">
        <f t="shared" si="203"/>
        <v>0</v>
      </c>
      <c r="U268" s="73">
        <f t="shared" si="204"/>
        <v>0</v>
      </c>
      <c r="V268" s="73">
        <f t="shared" si="205"/>
        <v>0</v>
      </c>
      <c r="W268" s="73">
        <f t="shared" si="206"/>
        <v>0</v>
      </c>
      <c r="X268" s="73">
        <f t="shared" si="207"/>
        <v>0</v>
      </c>
      <c r="Y268" s="73">
        <f t="shared" si="208"/>
        <v>0</v>
      </c>
      <c r="Z268" s="73">
        <f t="shared" si="209"/>
        <v>0</v>
      </c>
      <c r="AA268" s="74"/>
      <c r="AB268" s="177"/>
      <c r="AC268" s="177"/>
      <c r="AD268" s="177"/>
      <c r="AE268" s="177"/>
      <c r="AF268" s="177"/>
      <c r="AG268" s="177"/>
      <c r="AH268" s="177"/>
      <c r="AI268" s="177"/>
      <c r="AJ268" s="177"/>
      <c r="AK268" s="177"/>
      <c r="AL268" s="177"/>
      <c r="AM268" s="177"/>
      <c r="AN268" s="177"/>
      <c r="AO268" s="177"/>
      <c r="AP268" s="177"/>
      <c r="AQ268" s="177"/>
      <c r="AR268" s="177"/>
      <c r="AS268" s="177"/>
      <c r="AT268" s="177"/>
      <c r="AU268" s="71">
        <f t="shared" si="210"/>
        <v>11</v>
      </c>
      <c r="AV268" s="76">
        <f t="shared" si="211"/>
        <v>0</v>
      </c>
      <c r="AW268" s="76">
        <f t="shared" si="212"/>
        <v>0</v>
      </c>
      <c r="AX268" s="76">
        <f t="shared" si="213"/>
        <v>0</v>
      </c>
      <c r="AY268" s="76">
        <f t="shared" si="214"/>
        <v>0</v>
      </c>
      <c r="AZ268" s="76">
        <f t="shared" si="215"/>
        <v>0</v>
      </c>
      <c r="BA268" s="71">
        <f t="shared" si="216"/>
        <v>11</v>
      </c>
      <c r="BB268" s="71">
        <f t="shared" si="217"/>
        <v>0</v>
      </c>
      <c r="BC268" s="77">
        <f t="shared" si="218"/>
        <v>0</v>
      </c>
      <c r="BD268" s="77">
        <f t="shared" si="219"/>
        <v>0</v>
      </c>
      <c r="BE268" s="77">
        <f t="shared" si="220"/>
        <v>0</v>
      </c>
      <c r="BF268" s="77">
        <f t="shared" si="221"/>
        <v>0</v>
      </c>
      <c r="BG268" s="77">
        <f t="shared" si="222"/>
        <v>0</v>
      </c>
      <c r="BH268" s="77">
        <f t="shared" si="223"/>
        <v>0</v>
      </c>
      <c r="BI268" s="77">
        <f t="shared" si="224"/>
        <v>0</v>
      </c>
      <c r="BJ268" s="77">
        <f t="shared" si="225"/>
        <v>0</v>
      </c>
      <c r="BK268" s="77">
        <f t="shared" si="226"/>
        <v>0</v>
      </c>
      <c r="BL268" s="77">
        <f t="shared" si="227"/>
        <v>0</v>
      </c>
      <c r="BM268" s="77">
        <f t="shared" si="228"/>
        <v>0</v>
      </c>
      <c r="BN268" s="77">
        <f t="shared" si="229"/>
        <v>0</v>
      </c>
      <c r="BO268" s="77">
        <f t="shared" si="230"/>
        <v>0</v>
      </c>
      <c r="BP268" s="77">
        <f t="shared" si="231"/>
        <v>0</v>
      </c>
      <c r="BQ268" s="77">
        <f t="shared" si="232"/>
        <v>0</v>
      </c>
      <c r="BR268" s="77">
        <f t="shared" si="233"/>
        <v>0</v>
      </c>
      <c r="BS268" s="77">
        <f t="shared" si="234"/>
        <v>0</v>
      </c>
      <c r="BT268" s="77">
        <f t="shared" si="235"/>
        <v>0</v>
      </c>
      <c r="BU268" s="77">
        <f t="shared" si="236"/>
        <v>0</v>
      </c>
      <c r="BV268" s="77">
        <f t="shared" si="237"/>
        <v>0</v>
      </c>
      <c r="BW268" s="177"/>
      <c r="BX268" s="12" t="str">
        <f t="shared" si="238"/>
        <v/>
      </c>
      <c r="BY268" s="95">
        <f t="shared" si="239"/>
        <v>0</v>
      </c>
      <c r="BZ268" s="177">
        <f t="shared" si="240"/>
        <v>0</v>
      </c>
      <c r="CA268" s="177">
        <f t="shared" si="241"/>
        <v>0</v>
      </c>
      <c r="CB268" s="177">
        <f t="shared" si="242"/>
        <v>0</v>
      </c>
      <c r="CC268" s="177">
        <f t="shared" si="243"/>
        <v>0</v>
      </c>
      <c r="CD268" s="177">
        <f t="shared" si="244"/>
        <v>0</v>
      </c>
      <c r="CE268" s="177">
        <f t="shared" si="245"/>
        <v>0</v>
      </c>
      <c r="CF268" s="177">
        <f t="shared" si="246"/>
        <v>0</v>
      </c>
      <c r="CG268" s="9"/>
    </row>
    <row r="269" spans="1:85">
      <c r="A269" s="205" t="s">
        <v>786</v>
      </c>
      <c r="B269" s="186" t="s">
        <v>787</v>
      </c>
      <c r="C269" s="187" t="s">
        <v>788</v>
      </c>
      <c r="D269" s="177" t="s">
        <v>61</v>
      </c>
      <c r="E269" s="201">
        <v>1</v>
      </c>
      <c r="F269" s="221">
        <v>195.12</v>
      </c>
      <c r="G269" s="68">
        <f t="shared" si="195"/>
        <v>195.12</v>
      </c>
      <c r="H269" s="69"/>
      <c r="I269" s="70">
        <f t="shared" si="196"/>
        <v>0</v>
      </c>
      <c r="J269" s="69"/>
      <c r="K269" s="70">
        <f t="shared" si="197"/>
        <v>0</v>
      </c>
      <c r="L269" s="69"/>
      <c r="M269" s="70">
        <f t="shared" si="198"/>
        <v>0</v>
      </c>
      <c r="N269" s="69"/>
      <c r="O269" s="70">
        <f t="shared" si="199"/>
        <v>0</v>
      </c>
      <c r="P269" s="69"/>
      <c r="Q269" s="70">
        <f t="shared" si="200"/>
        <v>0</v>
      </c>
      <c r="R269" s="71">
        <f t="shared" si="201"/>
        <v>1</v>
      </c>
      <c r="S269" s="70">
        <f t="shared" si="202"/>
        <v>195.12</v>
      </c>
      <c r="T269" s="72">
        <f t="shared" si="203"/>
        <v>0</v>
      </c>
      <c r="U269" s="73">
        <f t="shared" si="204"/>
        <v>0</v>
      </c>
      <c r="V269" s="73">
        <f t="shared" si="205"/>
        <v>0</v>
      </c>
      <c r="W269" s="73">
        <f t="shared" si="206"/>
        <v>0</v>
      </c>
      <c r="X269" s="73">
        <f t="shared" si="207"/>
        <v>0</v>
      </c>
      <c r="Y269" s="73">
        <f t="shared" si="208"/>
        <v>0</v>
      </c>
      <c r="Z269" s="73">
        <f t="shared" si="209"/>
        <v>0</v>
      </c>
      <c r="AA269" s="74"/>
      <c r="AB269" s="177"/>
      <c r="AC269" s="177"/>
      <c r="AD269" s="177"/>
      <c r="AE269" s="177"/>
      <c r="AF269" s="177"/>
      <c r="AG269" s="177"/>
      <c r="AH269" s="177"/>
      <c r="AI269" s="177"/>
      <c r="AJ269" s="177"/>
      <c r="AK269" s="177"/>
      <c r="AL269" s="177"/>
      <c r="AM269" s="177"/>
      <c r="AN269" s="177"/>
      <c r="AO269" s="177"/>
      <c r="AP269" s="177"/>
      <c r="AQ269" s="177"/>
      <c r="AR269" s="177"/>
      <c r="AS269" s="177"/>
      <c r="AT269" s="177"/>
      <c r="AU269" s="71">
        <f t="shared" si="210"/>
        <v>1</v>
      </c>
      <c r="AV269" s="76">
        <f t="shared" si="211"/>
        <v>0</v>
      </c>
      <c r="AW269" s="76">
        <f t="shared" si="212"/>
        <v>0</v>
      </c>
      <c r="AX269" s="76">
        <f t="shared" si="213"/>
        <v>0</v>
      </c>
      <c r="AY269" s="76">
        <f t="shared" si="214"/>
        <v>0</v>
      </c>
      <c r="AZ269" s="76">
        <f t="shared" si="215"/>
        <v>0</v>
      </c>
      <c r="BA269" s="71">
        <f t="shared" si="216"/>
        <v>1</v>
      </c>
      <c r="BB269" s="71">
        <f t="shared" si="217"/>
        <v>0</v>
      </c>
      <c r="BC269" s="77">
        <f t="shared" si="218"/>
        <v>0</v>
      </c>
      <c r="BD269" s="77">
        <f t="shared" si="219"/>
        <v>0</v>
      </c>
      <c r="BE269" s="77">
        <f t="shared" si="220"/>
        <v>0</v>
      </c>
      <c r="BF269" s="77">
        <f t="shared" si="221"/>
        <v>0</v>
      </c>
      <c r="BG269" s="77">
        <f t="shared" si="222"/>
        <v>0</v>
      </c>
      <c r="BH269" s="77">
        <f t="shared" si="223"/>
        <v>0</v>
      </c>
      <c r="BI269" s="77">
        <f t="shared" si="224"/>
        <v>0</v>
      </c>
      <c r="BJ269" s="77">
        <f t="shared" si="225"/>
        <v>0</v>
      </c>
      <c r="BK269" s="77">
        <f t="shared" si="226"/>
        <v>0</v>
      </c>
      <c r="BL269" s="77">
        <f t="shared" si="227"/>
        <v>0</v>
      </c>
      <c r="BM269" s="77">
        <f t="shared" si="228"/>
        <v>0</v>
      </c>
      <c r="BN269" s="77">
        <f t="shared" si="229"/>
        <v>0</v>
      </c>
      <c r="BO269" s="77">
        <f t="shared" si="230"/>
        <v>0</v>
      </c>
      <c r="BP269" s="77">
        <f t="shared" si="231"/>
        <v>0</v>
      </c>
      <c r="BQ269" s="77">
        <f t="shared" si="232"/>
        <v>0</v>
      </c>
      <c r="BR269" s="77">
        <f t="shared" si="233"/>
        <v>0</v>
      </c>
      <c r="BS269" s="77">
        <f t="shared" si="234"/>
        <v>0</v>
      </c>
      <c r="BT269" s="77">
        <f t="shared" si="235"/>
        <v>0</v>
      </c>
      <c r="BU269" s="77">
        <f t="shared" si="236"/>
        <v>0</v>
      </c>
      <c r="BV269" s="77">
        <f t="shared" si="237"/>
        <v>0</v>
      </c>
      <c r="BW269" s="177"/>
      <c r="BX269" s="12" t="str">
        <f t="shared" si="238"/>
        <v/>
      </c>
      <c r="BY269" s="95">
        <f t="shared" si="239"/>
        <v>0</v>
      </c>
      <c r="BZ269" s="177">
        <f t="shared" si="240"/>
        <v>0</v>
      </c>
      <c r="CA269" s="177">
        <f t="shared" si="241"/>
        <v>0</v>
      </c>
      <c r="CB269" s="177">
        <f t="shared" si="242"/>
        <v>0</v>
      </c>
      <c r="CC269" s="177">
        <f t="shared" si="243"/>
        <v>0</v>
      </c>
      <c r="CD269" s="177">
        <f t="shared" si="244"/>
        <v>0</v>
      </c>
      <c r="CE269" s="177">
        <f t="shared" si="245"/>
        <v>0</v>
      </c>
      <c r="CF269" s="177">
        <f t="shared" si="246"/>
        <v>0</v>
      </c>
      <c r="CG269" s="9"/>
    </row>
    <row r="270" spans="1:85">
      <c r="A270" s="205" t="s">
        <v>789</v>
      </c>
      <c r="B270" s="186" t="s">
        <v>790</v>
      </c>
      <c r="C270" s="187" t="s">
        <v>791</v>
      </c>
      <c r="D270" s="177" t="s">
        <v>61</v>
      </c>
      <c r="E270" s="201">
        <v>2</v>
      </c>
      <c r="F270" s="221">
        <v>306.22000000000003</v>
      </c>
      <c r="G270" s="68">
        <f t="shared" si="195"/>
        <v>612.44000000000005</v>
      </c>
      <c r="H270" s="69"/>
      <c r="I270" s="70">
        <f t="shared" si="196"/>
        <v>0</v>
      </c>
      <c r="J270" s="69"/>
      <c r="K270" s="70">
        <f t="shared" si="197"/>
        <v>0</v>
      </c>
      <c r="L270" s="69"/>
      <c r="M270" s="70">
        <f t="shared" si="198"/>
        <v>0</v>
      </c>
      <c r="N270" s="69"/>
      <c r="O270" s="70">
        <f t="shared" si="199"/>
        <v>0</v>
      </c>
      <c r="P270" s="69"/>
      <c r="Q270" s="70">
        <f t="shared" si="200"/>
        <v>0</v>
      </c>
      <c r="R270" s="71">
        <f t="shared" si="201"/>
        <v>2</v>
      </c>
      <c r="S270" s="70">
        <f t="shared" si="202"/>
        <v>612.44000000000005</v>
      </c>
      <c r="T270" s="72">
        <f t="shared" si="203"/>
        <v>0</v>
      </c>
      <c r="U270" s="73">
        <f t="shared" si="204"/>
        <v>0</v>
      </c>
      <c r="V270" s="73">
        <f t="shared" si="205"/>
        <v>0</v>
      </c>
      <c r="W270" s="73">
        <f t="shared" si="206"/>
        <v>0</v>
      </c>
      <c r="X270" s="73">
        <f t="shared" si="207"/>
        <v>0</v>
      </c>
      <c r="Y270" s="73">
        <f t="shared" si="208"/>
        <v>0</v>
      </c>
      <c r="Z270" s="73">
        <f t="shared" si="209"/>
        <v>0</v>
      </c>
      <c r="AA270" s="74"/>
      <c r="AB270" s="177"/>
      <c r="AC270" s="177"/>
      <c r="AD270" s="177"/>
      <c r="AE270" s="177"/>
      <c r="AF270" s="177"/>
      <c r="AG270" s="177"/>
      <c r="AH270" s="177"/>
      <c r="AI270" s="177"/>
      <c r="AJ270" s="177"/>
      <c r="AK270" s="177"/>
      <c r="AL270" s="177"/>
      <c r="AM270" s="177"/>
      <c r="AN270" s="177"/>
      <c r="AO270" s="177"/>
      <c r="AP270" s="177"/>
      <c r="AQ270" s="177"/>
      <c r="AR270" s="177"/>
      <c r="AS270" s="177"/>
      <c r="AT270" s="177"/>
      <c r="AU270" s="71">
        <f t="shared" si="210"/>
        <v>2</v>
      </c>
      <c r="AV270" s="76">
        <f t="shared" si="211"/>
        <v>0</v>
      </c>
      <c r="AW270" s="76">
        <f t="shared" si="212"/>
        <v>0</v>
      </c>
      <c r="AX270" s="76">
        <f t="shared" si="213"/>
        <v>0</v>
      </c>
      <c r="AY270" s="76">
        <f t="shared" si="214"/>
        <v>0</v>
      </c>
      <c r="AZ270" s="76">
        <f t="shared" si="215"/>
        <v>0</v>
      </c>
      <c r="BA270" s="71">
        <f t="shared" si="216"/>
        <v>2</v>
      </c>
      <c r="BB270" s="71">
        <f t="shared" si="217"/>
        <v>0</v>
      </c>
      <c r="BC270" s="77">
        <f t="shared" si="218"/>
        <v>0</v>
      </c>
      <c r="BD270" s="77">
        <f t="shared" si="219"/>
        <v>0</v>
      </c>
      <c r="BE270" s="77">
        <f t="shared" si="220"/>
        <v>0</v>
      </c>
      <c r="BF270" s="77">
        <f t="shared" si="221"/>
        <v>0</v>
      </c>
      <c r="BG270" s="77">
        <f t="shared" si="222"/>
        <v>0</v>
      </c>
      <c r="BH270" s="77">
        <f t="shared" si="223"/>
        <v>0</v>
      </c>
      <c r="BI270" s="77">
        <f t="shared" si="224"/>
        <v>0</v>
      </c>
      <c r="BJ270" s="77">
        <f t="shared" si="225"/>
        <v>0</v>
      </c>
      <c r="BK270" s="77">
        <f t="shared" si="226"/>
        <v>0</v>
      </c>
      <c r="BL270" s="77">
        <f t="shared" si="227"/>
        <v>0</v>
      </c>
      <c r="BM270" s="77">
        <f t="shared" si="228"/>
        <v>0</v>
      </c>
      <c r="BN270" s="77">
        <f t="shared" si="229"/>
        <v>0</v>
      </c>
      <c r="BO270" s="77">
        <f t="shared" si="230"/>
        <v>0</v>
      </c>
      <c r="BP270" s="77">
        <f t="shared" si="231"/>
        <v>0</v>
      </c>
      <c r="BQ270" s="77">
        <f t="shared" si="232"/>
        <v>0</v>
      </c>
      <c r="BR270" s="77">
        <f t="shared" si="233"/>
        <v>0</v>
      </c>
      <c r="BS270" s="77">
        <f t="shared" si="234"/>
        <v>0</v>
      </c>
      <c r="BT270" s="77">
        <f t="shared" si="235"/>
        <v>0</v>
      </c>
      <c r="BU270" s="77">
        <f t="shared" si="236"/>
        <v>0</v>
      </c>
      <c r="BV270" s="77">
        <f t="shared" si="237"/>
        <v>0</v>
      </c>
      <c r="BW270" s="177"/>
      <c r="BX270" s="12" t="str">
        <f t="shared" si="238"/>
        <v/>
      </c>
      <c r="BY270" s="95">
        <f t="shared" si="239"/>
        <v>0</v>
      </c>
      <c r="BZ270" s="177">
        <f t="shared" si="240"/>
        <v>0</v>
      </c>
      <c r="CA270" s="177">
        <f t="shared" si="241"/>
        <v>0</v>
      </c>
      <c r="CB270" s="177">
        <f t="shared" si="242"/>
        <v>0</v>
      </c>
      <c r="CC270" s="177">
        <f t="shared" si="243"/>
        <v>0</v>
      </c>
      <c r="CD270" s="177">
        <f t="shared" si="244"/>
        <v>0</v>
      </c>
      <c r="CE270" s="177">
        <f t="shared" si="245"/>
        <v>0</v>
      </c>
      <c r="CF270" s="177">
        <f t="shared" si="246"/>
        <v>0</v>
      </c>
      <c r="CG270" s="9"/>
    </row>
    <row r="271" spans="1:85">
      <c r="A271" s="205" t="s">
        <v>792</v>
      </c>
      <c r="B271" s="186" t="s">
        <v>793</v>
      </c>
      <c r="C271" s="187" t="s">
        <v>794</v>
      </c>
      <c r="D271" s="177" t="s">
        <v>61</v>
      </c>
      <c r="E271" s="201">
        <v>10</v>
      </c>
      <c r="F271" s="221">
        <v>289.35000000000002</v>
      </c>
      <c r="G271" s="68">
        <f t="shared" si="195"/>
        <v>2893.5</v>
      </c>
      <c r="H271" s="69"/>
      <c r="I271" s="70">
        <f t="shared" si="196"/>
        <v>0</v>
      </c>
      <c r="J271" s="69"/>
      <c r="K271" s="70">
        <f t="shared" si="197"/>
        <v>0</v>
      </c>
      <c r="L271" s="69"/>
      <c r="M271" s="70">
        <f t="shared" si="198"/>
        <v>0</v>
      </c>
      <c r="N271" s="69"/>
      <c r="O271" s="70">
        <f t="shared" si="199"/>
        <v>0</v>
      </c>
      <c r="P271" s="69"/>
      <c r="Q271" s="70">
        <f t="shared" si="200"/>
        <v>0</v>
      </c>
      <c r="R271" s="71">
        <f t="shared" si="201"/>
        <v>10</v>
      </c>
      <c r="S271" s="70">
        <f t="shared" si="202"/>
        <v>2893.5</v>
      </c>
      <c r="T271" s="72">
        <f t="shared" si="203"/>
        <v>0</v>
      </c>
      <c r="U271" s="73">
        <f t="shared" si="204"/>
        <v>0</v>
      </c>
      <c r="V271" s="73">
        <f t="shared" si="205"/>
        <v>0</v>
      </c>
      <c r="W271" s="73">
        <f t="shared" si="206"/>
        <v>0</v>
      </c>
      <c r="X271" s="73">
        <f t="shared" si="207"/>
        <v>0</v>
      </c>
      <c r="Y271" s="73">
        <f t="shared" si="208"/>
        <v>0</v>
      </c>
      <c r="Z271" s="73">
        <f t="shared" si="209"/>
        <v>0</v>
      </c>
      <c r="AA271" s="74"/>
      <c r="AB271" s="177"/>
      <c r="AC271" s="177"/>
      <c r="AD271" s="177"/>
      <c r="AE271" s="177"/>
      <c r="AF271" s="177"/>
      <c r="AG271" s="177"/>
      <c r="AH271" s="177"/>
      <c r="AI271" s="177"/>
      <c r="AJ271" s="177"/>
      <c r="AK271" s="177"/>
      <c r="AL271" s="177"/>
      <c r="AM271" s="177"/>
      <c r="AN271" s="177"/>
      <c r="AO271" s="177"/>
      <c r="AP271" s="177"/>
      <c r="AQ271" s="177"/>
      <c r="AR271" s="177"/>
      <c r="AS271" s="177"/>
      <c r="AT271" s="177"/>
      <c r="AU271" s="71">
        <f t="shared" si="210"/>
        <v>10</v>
      </c>
      <c r="AV271" s="76">
        <f t="shared" si="211"/>
        <v>0</v>
      </c>
      <c r="AW271" s="76">
        <f t="shared" si="212"/>
        <v>0</v>
      </c>
      <c r="AX271" s="76">
        <f t="shared" si="213"/>
        <v>0</v>
      </c>
      <c r="AY271" s="76">
        <f t="shared" si="214"/>
        <v>0</v>
      </c>
      <c r="AZ271" s="76">
        <f t="shared" si="215"/>
        <v>0</v>
      </c>
      <c r="BA271" s="71">
        <f t="shared" si="216"/>
        <v>10</v>
      </c>
      <c r="BB271" s="71">
        <f t="shared" si="217"/>
        <v>0</v>
      </c>
      <c r="BC271" s="77">
        <f t="shared" si="218"/>
        <v>0</v>
      </c>
      <c r="BD271" s="77">
        <f t="shared" si="219"/>
        <v>0</v>
      </c>
      <c r="BE271" s="77">
        <f t="shared" si="220"/>
        <v>0</v>
      </c>
      <c r="BF271" s="77">
        <f t="shared" si="221"/>
        <v>0</v>
      </c>
      <c r="BG271" s="77">
        <f t="shared" si="222"/>
        <v>0</v>
      </c>
      <c r="BH271" s="77">
        <f t="shared" si="223"/>
        <v>0</v>
      </c>
      <c r="BI271" s="77">
        <f t="shared" si="224"/>
        <v>0</v>
      </c>
      <c r="BJ271" s="77">
        <f t="shared" si="225"/>
        <v>0</v>
      </c>
      <c r="BK271" s="77">
        <f t="shared" si="226"/>
        <v>0</v>
      </c>
      <c r="BL271" s="77">
        <f t="shared" si="227"/>
        <v>0</v>
      </c>
      <c r="BM271" s="77">
        <f t="shared" si="228"/>
        <v>0</v>
      </c>
      <c r="BN271" s="77">
        <f t="shared" si="229"/>
        <v>0</v>
      </c>
      <c r="BO271" s="77">
        <f t="shared" si="230"/>
        <v>0</v>
      </c>
      <c r="BP271" s="77">
        <f t="shared" si="231"/>
        <v>0</v>
      </c>
      <c r="BQ271" s="77">
        <f t="shared" si="232"/>
        <v>0</v>
      </c>
      <c r="BR271" s="77">
        <f t="shared" si="233"/>
        <v>0</v>
      </c>
      <c r="BS271" s="77">
        <f t="shared" si="234"/>
        <v>0</v>
      </c>
      <c r="BT271" s="77">
        <f t="shared" si="235"/>
        <v>0</v>
      </c>
      <c r="BU271" s="77">
        <f t="shared" si="236"/>
        <v>0</v>
      </c>
      <c r="BV271" s="77">
        <f t="shared" si="237"/>
        <v>0</v>
      </c>
      <c r="BW271" s="177"/>
      <c r="BX271" s="12" t="str">
        <f t="shared" si="238"/>
        <v/>
      </c>
      <c r="BY271" s="95">
        <f t="shared" si="239"/>
        <v>0</v>
      </c>
      <c r="BZ271" s="177">
        <f t="shared" si="240"/>
        <v>0</v>
      </c>
      <c r="CA271" s="177">
        <f t="shared" si="241"/>
        <v>0</v>
      </c>
      <c r="CB271" s="177">
        <f t="shared" si="242"/>
        <v>0</v>
      </c>
      <c r="CC271" s="177">
        <f t="shared" si="243"/>
        <v>0</v>
      </c>
      <c r="CD271" s="177">
        <f t="shared" si="244"/>
        <v>0</v>
      </c>
      <c r="CE271" s="177">
        <f t="shared" si="245"/>
        <v>0</v>
      </c>
      <c r="CF271" s="177">
        <f t="shared" si="246"/>
        <v>0</v>
      </c>
      <c r="CG271" s="9"/>
    </row>
    <row r="272" spans="1:85">
      <c r="A272" s="205" t="s">
        <v>795</v>
      </c>
      <c r="B272" s="186" t="s">
        <v>796</v>
      </c>
      <c r="C272" s="187" t="s">
        <v>797</v>
      </c>
      <c r="D272" s="177" t="s">
        <v>61</v>
      </c>
      <c r="E272" s="201">
        <v>1</v>
      </c>
      <c r="F272" s="221">
        <v>225.73</v>
      </c>
      <c r="G272" s="68">
        <f t="shared" si="195"/>
        <v>225.73</v>
      </c>
      <c r="H272" s="69"/>
      <c r="I272" s="70">
        <f t="shared" si="196"/>
        <v>0</v>
      </c>
      <c r="J272" s="69"/>
      <c r="K272" s="70">
        <f t="shared" si="197"/>
        <v>0</v>
      </c>
      <c r="L272" s="69"/>
      <c r="M272" s="70">
        <f t="shared" si="198"/>
        <v>0</v>
      </c>
      <c r="N272" s="69"/>
      <c r="O272" s="70">
        <f t="shared" si="199"/>
        <v>0</v>
      </c>
      <c r="P272" s="69"/>
      <c r="Q272" s="70">
        <f t="shared" si="200"/>
        <v>0</v>
      </c>
      <c r="R272" s="71">
        <f t="shared" si="201"/>
        <v>1</v>
      </c>
      <c r="S272" s="70">
        <f t="shared" si="202"/>
        <v>225.73</v>
      </c>
      <c r="T272" s="72">
        <f t="shared" si="203"/>
        <v>0</v>
      </c>
      <c r="U272" s="73">
        <f t="shared" si="204"/>
        <v>0</v>
      </c>
      <c r="V272" s="73">
        <f t="shared" si="205"/>
        <v>0</v>
      </c>
      <c r="W272" s="73">
        <f t="shared" si="206"/>
        <v>0</v>
      </c>
      <c r="X272" s="73">
        <f t="shared" si="207"/>
        <v>0</v>
      </c>
      <c r="Y272" s="73">
        <f t="shared" si="208"/>
        <v>0</v>
      </c>
      <c r="Z272" s="73">
        <f t="shared" si="209"/>
        <v>0</v>
      </c>
      <c r="AA272" s="74"/>
      <c r="AB272" s="177"/>
      <c r="AC272" s="177"/>
      <c r="AD272" s="177"/>
      <c r="AE272" s="177"/>
      <c r="AF272" s="177"/>
      <c r="AG272" s="177"/>
      <c r="AH272" s="177"/>
      <c r="AI272" s="177"/>
      <c r="AJ272" s="177"/>
      <c r="AK272" s="177"/>
      <c r="AL272" s="177"/>
      <c r="AM272" s="177"/>
      <c r="AN272" s="177"/>
      <c r="AO272" s="177"/>
      <c r="AP272" s="177"/>
      <c r="AQ272" s="177"/>
      <c r="AR272" s="177"/>
      <c r="AS272" s="177"/>
      <c r="AT272" s="177"/>
      <c r="AU272" s="71">
        <f t="shared" si="210"/>
        <v>1</v>
      </c>
      <c r="AV272" s="76">
        <f t="shared" si="211"/>
        <v>0</v>
      </c>
      <c r="AW272" s="76">
        <f t="shared" si="212"/>
        <v>0</v>
      </c>
      <c r="AX272" s="76">
        <f t="shared" si="213"/>
        <v>0</v>
      </c>
      <c r="AY272" s="76">
        <f t="shared" si="214"/>
        <v>0</v>
      </c>
      <c r="AZ272" s="76">
        <f t="shared" si="215"/>
        <v>0</v>
      </c>
      <c r="BA272" s="71">
        <f t="shared" si="216"/>
        <v>1</v>
      </c>
      <c r="BB272" s="71">
        <f t="shared" si="217"/>
        <v>0</v>
      </c>
      <c r="BC272" s="77">
        <f t="shared" si="218"/>
        <v>0</v>
      </c>
      <c r="BD272" s="77">
        <f t="shared" si="219"/>
        <v>0</v>
      </c>
      <c r="BE272" s="77">
        <f t="shared" si="220"/>
        <v>0</v>
      </c>
      <c r="BF272" s="77">
        <f t="shared" si="221"/>
        <v>0</v>
      </c>
      <c r="BG272" s="77">
        <f t="shared" si="222"/>
        <v>0</v>
      </c>
      <c r="BH272" s="77">
        <f t="shared" si="223"/>
        <v>0</v>
      </c>
      <c r="BI272" s="77">
        <f t="shared" si="224"/>
        <v>0</v>
      </c>
      <c r="BJ272" s="77">
        <f t="shared" si="225"/>
        <v>0</v>
      </c>
      <c r="BK272" s="77">
        <f t="shared" si="226"/>
        <v>0</v>
      </c>
      <c r="BL272" s="77">
        <f t="shared" si="227"/>
        <v>0</v>
      </c>
      <c r="BM272" s="77">
        <f t="shared" si="228"/>
        <v>0</v>
      </c>
      <c r="BN272" s="77">
        <f t="shared" si="229"/>
        <v>0</v>
      </c>
      <c r="BO272" s="77">
        <f t="shared" si="230"/>
        <v>0</v>
      </c>
      <c r="BP272" s="77">
        <f t="shared" si="231"/>
        <v>0</v>
      </c>
      <c r="BQ272" s="77">
        <f t="shared" si="232"/>
        <v>0</v>
      </c>
      <c r="BR272" s="77">
        <f t="shared" si="233"/>
        <v>0</v>
      </c>
      <c r="BS272" s="77">
        <f t="shared" si="234"/>
        <v>0</v>
      </c>
      <c r="BT272" s="77">
        <f t="shared" si="235"/>
        <v>0</v>
      </c>
      <c r="BU272" s="77">
        <f t="shared" si="236"/>
        <v>0</v>
      </c>
      <c r="BV272" s="77">
        <f t="shared" si="237"/>
        <v>0</v>
      </c>
      <c r="BW272" s="177"/>
      <c r="BX272" s="12" t="str">
        <f t="shared" si="238"/>
        <v/>
      </c>
      <c r="BY272" s="95">
        <f t="shared" si="239"/>
        <v>0</v>
      </c>
      <c r="BZ272" s="177">
        <f t="shared" si="240"/>
        <v>0</v>
      </c>
      <c r="CA272" s="177">
        <f t="shared" si="241"/>
        <v>0</v>
      </c>
      <c r="CB272" s="177">
        <f t="shared" si="242"/>
        <v>0</v>
      </c>
      <c r="CC272" s="177">
        <f t="shared" si="243"/>
        <v>0</v>
      </c>
      <c r="CD272" s="177">
        <f t="shared" si="244"/>
        <v>0</v>
      </c>
      <c r="CE272" s="177">
        <f t="shared" si="245"/>
        <v>0</v>
      </c>
      <c r="CF272" s="177">
        <f t="shared" si="246"/>
        <v>0</v>
      </c>
      <c r="CG272" s="9"/>
    </row>
    <row r="273" spans="1:85">
      <c r="A273" s="205"/>
      <c r="B273" s="186" t="s">
        <v>798</v>
      </c>
      <c r="C273" s="198" t="s">
        <v>799</v>
      </c>
      <c r="D273" s="217"/>
      <c r="E273" s="226"/>
      <c r="F273" s="221"/>
      <c r="G273" s="68">
        <f t="shared" ref="G273:G336" si="248">E273*F273</f>
        <v>0</v>
      </c>
      <c r="H273" s="69"/>
      <c r="I273" s="70">
        <f t="shared" ref="I273:I336" si="249">H273*$F273</f>
        <v>0</v>
      </c>
      <c r="J273" s="69"/>
      <c r="K273" s="70">
        <f t="shared" ref="K273:K336" si="250">J273*$F273</f>
        <v>0</v>
      </c>
      <c r="L273" s="69"/>
      <c r="M273" s="70">
        <f t="shared" ref="M273:M336" si="251">L273*$F273</f>
        <v>0</v>
      </c>
      <c r="N273" s="69"/>
      <c r="O273" s="70">
        <f t="shared" ref="O273:O336" si="252">N273*$F273</f>
        <v>0</v>
      </c>
      <c r="P273" s="69"/>
      <c r="Q273" s="70">
        <f t="shared" ref="Q273:Q336" si="253">P273*$F273</f>
        <v>0</v>
      </c>
      <c r="R273" s="71">
        <f t="shared" ref="R273:R336" si="254">SUM(H273+J273+L273+N273+P273)+E273</f>
        <v>0</v>
      </c>
      <c r="S273" s="70">
        <f t="shared" ref="S273:S336" si="255">R273*F273</f>
        <v>0</v>
      </c>
      <c r="T273" s="72" t="str">
        <f t="shared" ref="T273:T336" si="256">IF($G273=0,"",IF(-E273=SUM($H273+$J273+$L273+$N273+$P273),"suprimido",(SUMIF($AA$12:$AT$12,"contrato",$AA273:$AT273))/$E273))</f>
        <v/>
      </c>
      <c r="U273" s="73">
        <f t="shared" ref="U273:U336" si="257">IF($I273=0,0,IF(-E273=SUM($H273+$J273+$L273+$N273+$P273),"suprimido",(SUMIF($AA$12:$AT$12,"1° aditivo",$AA273:$AT273))/$H273))</f>
        <v>0</v>
      </c>
      <c r="V273" s="73">
        <f t="shared" ref="V273:V336" si="258">IF($K273=0,0,IF(-E273=SUM($H273+$J273+$L273+$N273+$P273),"suprimido",(SUMIF($AA$12:$AT$12,"1° aditivo",$AA273:$AT273))/$J273))</f>
        <v>0</v>
      </c>
      <c r="W273" s="73">
        <f t="shared" ref="W273:W336" si="259">IF($M273=0,0,IF(-E273=SUM($H273+$J273+$L273+$N273+$P273),"suprimido",(SUMIF($AA$12:$AT$12,"1° aditivo",$AA273:$AT273))/$L273))</f>
        <v>0</v>
      </c>
      <c r="X273" s="73">
        <f t="shared" ref="X273:X336" si="260">IF($O273=0,0,IF(-E273=SUM($H273+$J273+$L273+$N273+$P273),"suprimido",(SUMIF($AA$12:$AT$12,"1° aditivo",$AA273:$AT273))/$N273))</f>
        <v>0</v>
      </c>
      <c r="Y273" s="73">
        <f t="shared" ref="Y273:Y336" si="261">IF($Q273=0,0,IF(-E273=SUM($H273+$J273+$L273+$N273+$P273),"suprimido",(SUMIF($AA$12:$AT$12,"1° aditivo",$AA273:$AT273))/$P273))</f>
        <v>0</v>
      </c>
      <c r="Z273" s="73" t="str">
        <f t="shared" ref="Z273:Z336" si="262">IF(F273=0,"",IF(-E273=SUM(H273+J273+L273+N273+P273),"suprimido",SUM(AA273:AT273)/(SUM(H273+J273+L273+N273+P273)+E273)))</f>
        <v/>
      </c>
      <c r="AA273" s="74"/>
      <c r="AB273" s="177"/>
      <c r="AC273" s="177"/>
      <c r="AD273" s="177"/>
      <c r="AE273" s="177"/>
      <c r="AF273" s="177"/>
      <c r="AG273" s="177"/>
      <c r="AH273" s="177"/>
      <c r="AI273" s="177"/>
      <c r="AJ273" s="177"/>
      <c r="AK273" s="177"/>
      <c r="AL273" s="177"/>
      <c r="AM273" s="177"/>
      <c r="AN273" s="177"/>
      <c r="AO273" s="177"/>
      <c r="AP273" s="177"/>
      <c r="AQ273" s="177"/>
      <c r="AR273" s="177"/>
      <c r="AS273" s="177"/>
      <c r="AT273" s="177"/>
      <c r="AU273" s="71" t="str">
        <f t="shared" ref="AU273:AU336" si="263">IF(E273&lt;&gt;"",IF(-E273=SUM($H273+$J273+$L273+$N273+$P273),"suprimido",E273-(SUMIF($AA$12:$AT$12,"contrato",$AA273:$AT273))),"")</f>
        <v/>
      </c>
      <c r="AV273" s="76">
        <f t="shared" ref="AV273:AV336" si="264">IF(H273&lt;&gt;"",IF(-E273=SUM($H273+$J273+$L273+$N273+$P273),"suprimido",H273-(SUMIF($AA$12:$AT$12,"1° aditivo",$AA273:$AT273))),0)</f>
        <v>0</v>
      </c>
      <c r="AW273" s="76">
        <f t="shared" ref="AW273:AW336" si="265">IF(J273&lt;&gt;"",IF(-E273=SUM($H273+$J273+$L273+$N273+$P273),"suprimido",J273-(SUMIF($AA$12:$AT$12,"2° aditivo",$AA273:$AT273))),0)</f>
        <v>0</v>
      </c>
      <c r="AX273" s="76">
        <f t="shared" ref="AX273:AX336" si="266">IF(L273&lt;&gt;"",IF(-E273=SUM($H273+$J273+$L273+$N273+$P273),"suprimido",L273-(SUMIF($AA$12:$AT$12,"3° aditivo",$AA273:$AT273))),0)</f>
        <v>0</v>
      </c>
      <c r="AY273" s="76">
        <f t="shared" ref="AY273:AY336" si="267">IF(N273&lt;&gt;"",IF(-E273=SUM($H273+$J273+$L273+$N273+$P273),"suprimido",N273-(SUMIF($AA$12:$AT$12,"4° aditivo",$AA273:$AT273))),0)</f>
        <v>0</v>
      </c>
      <c r="AZ273" s="76">
        <f t="shared" ref="AZ273:AZ336" si="268">IF(P273&lt;&gt;"",IF(-E273=SUM($H273+$J273+$L273+$N273+$P273),"suprimido",P273-(SUMIF($AA$12:$AT$12,"5° aditivo",$AA273:$AT273))),0)</f>
        <v>0</v>
      </c>
      <c r="BA273" s="71">
        <f t="shared" ref="BA273:BA336" si="269">E273+H273+J273+L273+N273+P273-BB273</f>
        <v>0</v>
      </c>
      <c r="BB273" s="71">
        <f t="shared" ref="BB273:BB336" si="270">SUM(AA273:AT273)</f>
        <v>0</v>
      </c>
      <c r="BC273" s="77">
        <f t="shared" ref="BC273:BC336" si="271">IF(AA273&lt;&gt;"",AA273*$F273,0)</f>
        <v>0</v>
      </c>
      <c r="BD273" s="77">
        <f t="shared" ref="BD273:BD336" si="272">IF(AB273&lt;&gt;"",AB273*$F273,0)</f>
        <v>0</v>
      </c>
      <c r="BE273" s="77">
        <f t="shared" ref="BE273:BE336" si="273">IF(AC273&lt;&gt;"",AC273*$F273,0)</f>
        <v>0</v>
      </c>
      <c r="BF273" s="77">
        <f t="shared" ref="BF273:BF336" si="274">IF(AD273&lt;&gt;"",AD273*$F273,0)</f>
        <v>0</v>
      </c>
      <c r="BG273" s="77">
        <f t="shared" ref="BG273:BG336" si="275">IF(AE273&lt;&gt;"",AE273*$F273,0)</f>
        <v>0</v>
      </c>
      <c r="BH273" s="77">
        <f t="shared" ref="BH273:BH336" si="276">IF(AF273&lt;&gt;"",AF273*$F273,0)</f>
        <v>0</v>
      </c>
      <c r="BI273" s="77">
        <f t="shared" ref="BI273:BI336" si="277">IF(AG273&lt;&gt;"",AG273*$F273,0)</f>
        <v>0</v>
      </c>
      <c r="BJ273" s="77">
        <f t="shared" ref="BJ273:BJ336" si="278">IF(AH273&lt;&gt;"",AH273*$F273,0)</f>
        <v>0</v>
      </c>
      <c r="BK273" s="77">
        <f t="shared" ref="BK273:BK336" si="279">IF(AI273&lt;&gt;"",AI273*$F273,0)</f>
        <v>0</v>
      </c>
      <c r="BL273" s="77">
        <f t="shared" ref="BL273:BL336" si="280">IF(AJ273&lt;&gt;"",AJ273*$F273,0)</f>
        <v>0</v>
      </c>
      <c r="BM273" s="77">
        <f t="shared" ref="BM273:BM336" si="281">IF(AK273&lt;&gt;"",AK273*$F273,0)</f>
        <v>0</v>
      </c>
      <c r="BN273" s="77">
        <f t="shared" ref="BN273:BN336" si="282">IF(AL273&lt;&gt;"",AL273*$F273,0)</f>
        <v>0</v>
      </c>
      <c r="BO273" s="77">
        <f t="shared" ref="BO273:BO336" si="283">IF(AM273&lt;&gt;"",AM273*$F273,0)</f>
        <v>0</v>
      </c>
      <c r="BP273" s="77">
        <f t="shared" ref="BP273:BP336" si="284">IF(AN273&lt;&gt;"",AN273*$F273,0)</f>
        <v>0</v>
      </c>
      <c r="BQ273" s="77">
        <f t="shared" ref="BQ273:BQ336" si="285">IF(AO273&lt;&gt;"",AO273*$F273,0)</f>
        <v>0</v>
      </c>
      <c r="BR273" s="77">
        <f t="shared" ref="BR273:BR336" si="286">IF(AP273&lt;&gt;"",AP273*$F273,0)</f>
        <v>0</v>
      </c>
      <c r="BS273" s="77">
        <f t="shared" ref="BS273:BS336" si="287">IF(AQ273&lt;&gt;"",AQ273*$F273,0)</f>
        <v>0</v>
      </c>
      <c r="BT273" s="77">
        <f t="shared" ref="BT273:BT336" si="288">IF(AR273&lt;&gt;"",AR273*$F273,0)</f>
        <v>0</v>
      </c>
      <c r="BU273" s="77">
        <f t="shared" ref="BU273:BU336" si="289">IF(AS273&lt;&gt;"",AS273*$F273,0)</f>
        <v>0</v>
      </c>
      <c r="BV273" s="77">
        <f t="shared" ref="BV273:BV336" si="290">IF(AT273&lt;&gt;"",AT273*$F273,0)</f>
        <v>0</v>
      </c>
      <c r="BW273" s="177"/>
      <c r="BX273" s="12" t="str">
        <f t="shared" ref="BX273:BX336" si="291">IF(R273="",SUM(BC273:BE273)/S273,"")</f>
        <v/>
      </c>
      <c r="BY273" s="95">
        <f t="shared" ref="BY273:BY336" si="292">I273</f>
        <v>0</v>
      </c>
      <c r="BZ273" s="177">
        <f t="shared" ref="BZ273:BZ336" si="293">K273</f>
        <v>0</v>
      </c>
      <c r="CA273" s="177">
        <f t="shared" ref="CA273:CA336" si="294">M273</f>
        <v>0</v>
      </c>
      <c r="CB273" s="177">
        <f t="shared" ref="CB273:CB336" si="295">O273</f>
        <v>0</v>
      </c>
      <c r="CC273" s="177">
        <f t="shared" ref="CC273:CC336" si="296">Q273</f>
        <v>0</v>
      </c>
      <c r="CD273" s="177">
        <f t="shared" ref="CD273:CD336" si="297">SUMIF(BY273:CC273,"&gt;0")</f>
        <v>0</v>
      </c>
      <c r="CE273" s="177">
        <f t="shared" ref="CE273:CE336" si="298">SUMIF(BY273:CC273,"&lt;0")</f>
        <v>0</v>
      </c>
      <c r="CF273" s="177">
        <f t="shared" ref="CF273:CF336" si="299">CD273+CE273</f>
        <v>0</v>
      </c>
      <c r="CG273" s="9"/>
    </row>
    <row r="274" spans="1:85">
      <c r="A274" s="205" t="s">
        <v>800</v>
      </c>
      <c r="B274" s="186" t="s">
        <v>801</v>
      </c>
      <c r="C274" s="187" t="s">
        <v>802</v>
      </c>
      <c r="D274" s="177" t="s">
        <v>61</v>
      </c>
      <c r="E274" s="201">
        <v>9</v>
      </c>
      <c r="F274" s="221">
        <v>15.26</v>
      </c>
      <c r="G274" s="68">
        <f t="shared" si="248"/>
        <v>137.34</v>
      </c>
      <c r="H274" s="69"/>
      <c r="I274" s="70">
        <f t="shared" si="249"/>
        <v>0</v>
      </c>
      <c r="J274" s="69"/>
      <c r="K274" s="70">
        <f t="shared" si="250"/>
        <v>0</v>
      </c>
      <c r="L274" s="69"/>
      <c r="M274" s="70">
        <f t="shared" si="251"/>
        <v>0</v>
      </c>
      <c r="N274" s="69"/>
      <c r="O274" s="70">
        <f t="shared" si="252"/>
        <v>0</v>
      </c>
      <c r="P274" s="69"/>
      <c r="Q274" s="70">
        <f t="shared" si="253"/>
        <v>0</v>
      </c>
      <c r="R274" s="71">
        <f t="shared" si="254"/>
        <v>9</v>
      </c>
      <c r="S274" s="70">
        <f t="shared" si="255"/>
        <v>137.34</v>
      </c>
      <c r="T274" s="72">
        <f t="shared" si="256"/>
        <v>0</v>
      </c>
      <c r="U274" s="73">
        <f t="shared" si="257"/>
        <v>0</v>
      </c>
      <c r="V274" s="73">
        <f t="shared" si="258"/>
        <v>0</v>
      </c>
      <c r="W274" s="73">
        <f t="shared" si="259"/>
        <v>0</v>
      </c>
      <c r="X274" s="73">
        <f t="shared" si="260"/>
        <v>0</v>
      </c>
      <c r="Y274" s="73">
        <f t="shared" si="261"/>
        <v>0</v>
      </c>
      <c r="Z274" s="73">
        <f t="shared" si="262"/>
        <v>0</v>
      </c>
      <c r="AA274" s="74"/>
      <c r="AB274" s="177"/>
      <c r="AC274" s="177"/>
      <c r="AD274" s="177"/>
      <c r="AE274" s="177"/>
      <c r="AF274" s="177"/>
      <c r="AG274" s="177"/>
      <c r="AH274" s="177"/>
      <c r="AI274" s="177"/>
      <c r="AJ274" s="177"/>
      <c r="AK274" s="177"/>
      <c r="AL274" s="177"/>
      <c r="AM274" s="177"/>
      <c r="AN274" s="177"/>
      <c r="AO274" s="177"/>
      <c r="AP274" s="177"/>
      <c r="AQ274" s="177"/>
      <c r="AR274" s="177"/>
      <c r="AS274" s="177"/>
      <c r="AT274" s="177"/>
      <c r="AU274" s="71">
        <f t="shared" si="263"/>
        <v>9</v>
      </c>
      <c r="AV274" s="76">
        <f t="shared" si="264"/>
        <v>0</v>
      </c>
      <c r="AW274" s="76">
        <f t="shared" si="265"/>
        <v>0</v>
      </c>
      <c r="AX274" s="76">
        <f t="shared" si="266"/>
        <v>0</v>
      </c>
      <c r="AY274" s="76">
        <f t="shared" si="267"/>
        <v>0</v>
      </c>
      <c r="AZ274" s="76">
        <f t="shared" si="268"/>
        <v>0</v>
      </c>
      <c r="BA274" s="71">
        <f t="shared" si="269"/>
        <v>9</v>
      </c>
      <c r="BB274" s="71">
        <f t="shared" si="270"/>
        <v>0</v>
      </c>
      <c r="BC274" s="77">
        <f t="shared" si="271"/>
        <v>0</v>
      </c>
      <c r="BD274" s="77">
        <f t="shared" si="272"/>
        <v>0</v>
      </c>
      <c r="BE274" s="77">
        <f t="shared" si="273"/>
        <v>0</v>
      </c>
      <c r="BF274" s="77">
        <f t="shared" si="274"/>
        <v>0</v>
      </c>
      <c r="BG274" s="77">
        <f t="shared" si="275"/>
        <v>0</v>
      </c>
      <c r="BH274" s="77">
        <f t="shared" si="276"/>
        <v>0</v>
      </c>
      <c r="BI274" s="77">
        <f t="shared" si="277"/>
        <v>0</v>
      </c>
      <c r="BJ274" s="77">
        <f t="shared" si="278"/>
        <v>0</v>
      </c>
      <c r="BK274" s="77">
        <f t="shared" si="279"/>
        <v>0</v>
      </c>
      <c r="BL274" s="77">
        <f t="shared" si="280"/>
        <v>0</v>
      </c>
      <c r="BM274" s="77">
        <f t="shared" si="281"/>
        <v>0</v>
      </c>
      <c r="BN274" s="77">
        <f t="shared" si="282"/>
        <v>0</v>
      </c>
      <c r="BO274" s="77">
        <f t="shared" si="283"/>
        <v>0</v>
      </c>
      <c r="BP274" s="77">
        <f t="shared" si="284"/>
        <v>0</v>
      </c>
      <c r="BQ274" s="77">
        <f t="shared" si="285"/>
        <v>0</v>
      </c>
      <c r="BR274" s="77">
        <f t="shared" si="286"/>
        <v>0</v>
      </c>
      <c r="BS274" s="77">
        <f t="shared" si="287"/>
        <v>0</v>
      </c>
      <c r="BT274" s="77">
        <f t="shared" si="288"/>
        <v>0</v>
      </c>
      <c r="BU274" s="77">
        <f t="shared" si="289"/>
        <v>0</v>
      </c>
      <c r="BV274" s="77">
        <f t="shared" si="290"/>
        <v>0</v>
      </c>
      <c r="BW274" s="177"/>
      <c r="BX274" s="12" t="str">
        <f t="shared" si="291"/>
        <v/>
      </c>
      <c r="BY274" s="95">
        <f t="shared" si="292"/>
        <v>0</v>
      </c>
      <c r="BZ274" s="177">
        <f t="shared" si="293"/>
        <v>0</v>
      </c>
      <c r="CA274" s="177">
        <f t="shared" si="294"/>
        <v>0</v>
      </c>
      <c r="CB274" s="177">
        <f t="shared" si="295"/>
        <v>0</v>
      </c>
      <c r="CC274" s="177">
        <f t="shared" si="296"/>
        <v>0</v>
      </c>
      <c r="CD274" s="177">
        <f t="shared" si="297"/>
        <v>0</v>
      </c>
      <c r="CE274" s="177">
        <f t="shared" si="298"/>
        <v>0</v>
      </c>
      <c r="CF274" s="177">
        <f t="shared" si="299"/>
        <v>0</v>
      </c>
      <c r="CG274" s="9"/>
    </row>
    <row r="275" spans="1:85" ht="28.5">
      <c r="A275" s="205" t="s">
        <v>803</v>
      </c>
      <c r="B275" s="186" t="s">
        <v>804</v>
      </c>
      <c r="C275" s="187" t="s">
        <v>805</v>
      </c>
      <c r="D275" s="177" t="s">
        <v>61</v>
      </c>
      <c r="E275" s="201">
        <v>3</v>
      </c>
      <c r="F275" s="221">
        <v>18.09</v>
      </c>
      <c r="G275" s="68">
        <f t="shared" si="248"/>
        <v>54.269999999999996</v>
      </c>
      <c r="H275" s="69"/>
      <c r="I275" s="70">
        <f t="shared" si="249"/>
        <v>0</v>
      </c>
      <c r="J275" s="69"/>
      <c r="K275" s="70">
        <f t="shared" si="250"/>
        <v>0</v>
      </c>
      <c r="L275" s="69"/>
      <c r="M275" s="70">
        <f t="shared" si="251"/>
        <v>0</v>
      </c>
      <c r="N275" s="69"/>
      <c r="O275" s="70">
        <f t="shared" si="252"/>
        <v>0</v>
      </c>
      <c r="P275" s="69"/>
      <c r="Q275" s="70">
        <f t="shared" si="253"/>
        <v>0</v>
      </c>
      <c r="R275" s="71">
        <f t="shared" si="254"/>
        <v>3</v>
      </c>
      <c r="S275" s="70">
        <f t="shared" si="255"/>
        <v>54.269999999999996</v>
      </c>
      <c r="T275" s="72">
        <f t="shared" si="256"/>
        <v>0</v>
      </c>
      <c r="U275" s="73">
        <f t="shared" si="257"/>
        <v>0</v>
      </c>
      <c r="V275" s="73">
        <f t="shared" si="258"/>
        <v>0</v>
      </c>
      <c r="W275" s="73">
        <f t="shared" si="259"/>
        <v>0</v>
      </c>
      <c r="X275" s="73">
        <f t="shared" si="260"/>
        <v>0</v>
      </c>
      <c r="Y275" s="73">
        <f t="shared" si="261"/>
        <v>0</v>
      </c>
      <c r="Z275" s="73">
        <f t="shared" si="262"/>
        <v>0</v>
      </c>
      <c r="AA275" s="74"/>
      <c r="AB275" s="177"/>
      <c r="AC275" s="177"/>
      <c r="AD275" s="177"/>
      <c r="AE275" s="177"/>
      <c r="AF275" s="177"/>
      <c r="AG275" s="177"/>
      <c r="AH275" s="177"/>
      <c r="AI275" s="177"/>
      <c r="AJ275" s="177"/>
      <c r="AK275" s="177"/>
      <c r="AL275" s="177"/>
      <c r="AM275" s="177"/>
      <c r="AN275" s="177"/>
      <c r="AO275" s="177"/>
      <c r="AP275" s="177"/>
      <c r="AQ275" s="177"/>
      <c r="AR275" s="177"/>
      <c r="AS275" s="177"/>
      <c r="AT275" s="177"/>
      <c r="AU275" s="71">
        <f t="shared" si="263"/>
        <v>3</v>
      </c>
      <c r="AV275" s="76">
        <f t="shared" si="264"/>
        <v>0</v>
      </c>
      <c r="AW275" s="76">
        <f t="shared" si="265"/>
        <v>0</v>
      </c>
      <c r="AX275" s="76">
        <f t="shared" si="266"/>
        <v>0</v>
      </c>
      <c r="AY275" s="76">
        <f t="shared" si="267"/>
        <v>0</v>
      </c>
      <c r="AZ275" s="76">
        <f t="shared" si="268"/>
        <v>0</v>
      </c>
      <c r="BA275" s="71">
        <f t="shared" si="269"/>
        <v>3</v>
      </c>
      <c r="BB275" s="71">
        <f t="shared" si="270"/>
        <v>0</v>
      </c>
      <c r="BC275" s="77">
        <f t="shared" si="271"/>
        <v>0</v>
      </c>
      <c r="BD275" s="77">
        <f t="shared" si="272"/>
        <v>0</v>
      </c>
      <c r="BE275" s="77">
        <f t="shared" si="273"/>
        <v>0</v>
      </c>
      <c r="BF275" s="77">
        <f t="shared" si="274"/>
        <v>0</v>
      </c>
      <c r="BG275" s="77">
        <f t="shared" si="275"/>
        <v>0</v>
      </c>
      <c r="BH275" s="77">
        <f t="shared" si="276"/>
        <v>0</v>
      </c>
      <c r="BI275" s="77">
        <f t="shared" si="277"/>
        <v>0</v>
      </c>
      <c r="BJ275" s="77">
        <f t="shared" si="278"/>
        <v>0</v>
      </c>
      <c r="BK275" s="77">
        <f t="shared" si="279"/>
        <v>0</v>
      </c>
      <c r="BL275" s="77">
        <f t="shared" si="280"/>
        <v>0</v>
      </c>
      <c r="BM275" s="77">
        <f t="shared" si="281"/>
        <v>0</v>
      </c>
      <c r="BN275" s="77">
        <f t="shared" si="282"/>
        <v>0</v>
      </c>
      <c r="BO275" s="77">
        <f t="shared" si="283"/>
        <v>0</v>
      </c>
      <c r="BP275" s="77">
        <f t="shared" si="284"/>
        <v>0</v>
      </c>
      <c r="BQ275" s="77">
        <f t="shared" si="285"/>
        <v>0</v>
      </c>
      <c r="BR275" s="77">
        <f t="shared" si="286"/>
        <v>0</v>
      </c>
      <c r="BS275" s="77">
        <f t="shared" si="287"/>
        <v>0</v>
      </c>
      <c r="BT275" s="77">
        <f t="shared" si="288"/>
        <v>0</v>
      </c>
      <c r="BU275" s="77">
        <f t="shared" si="289"/>
        <v>0</v>
      </c>
      <c r="BV275" s="77">
        <f t="shared" si="290"/>
        <v>0</v>
      </c>
      <c r="BW275" s="177"/>
      <c r="BX275" s="12" t="str">
        <f t="shared" si="291"/>
        <v/>
      </c>
      <c r="BY275" s="95">
        <f t="shared" si="292"/>
        <v>0</v>
      </c>
      <c r="BZ275" s="177">
        <f t="shared" si="293"/>
        <v>0</v>
      </c>
      <c r="CA275" s="177">
        <f t="shared" si="294"/>
        <v>0</v>
      </c>
      <c r="CB275" s="177">
        <f t="shared" si="295"/>
        <v>0</v>
      </c>
      <c r="CC275" s="177">
        <f t="shared" si="296"/>
        <v>0</v>
      </c>
      <c r="CD275" s="177">
        <f t="shared" si="297"/>
        <v>0</v>
      </c>
      <c r="CE275" s="177">
        <f t="shared" si="298"/>
        <v>0</v>
      </c>
      <c r="CF275" s="177">
        <f t="shared" si="299"/>
        <v>0</v>
      </c>
      <c r="CG275" s="9"/>
    </row>
    <row r="276" spans="1:85" ht="28.5">
      <c r="A276" s="205" t="s">
        <v>806</v>
      </c>
      <c r="B276" s="186" t="s">
        <v>807</v>
      </c>
      <c r="C276" s="187" t="s">
        <v>808</v>
      </c>
      <c r="D276" s="177" t="s">
        <v>61</v>
      </c>
      <c r="E276" s="201">
        <v>3</v>
      </c>
      <c r="F276" s="221">
        <v>17.86</v>
      </c>
      <c r="G276" s="68">
        <f t="shared" si="248"/>
        <v>53.58</v>
      </c>
      <c r="H276" s="69"/>
      <c r="I276" s="70">
        <f t="shared" si="249"/>
        <v>0</v>
      </c>
      <c r="J276" s="69"/>
      <c r="K276" s="70">
        <f t="shared" si="250"/>
        <v>0</v>
      </c>
      <c r="L276" s="69"/>
      <c r="M276" s="70">
        <f t="shared" si="251"/>
        <v>0</v>
      </c>
      <c r="N276" s="69"/>
      <c r="O276" s="70">
        <f t="shared" si="252"/>
        <v>0</v>
      </c>
      <c r="P276" s="69"/>
      <c r="Q276" s="70">
        <f t="shared" si="253"/>
        <v>0</v>
      </c>
      <c r="R276" s="71">
        <f t="shared" si="254"/>
        <v>3</v>
      </c>
      <c r="S276" s="70">
        <f t="shared" si="255"/>
        <v>53.58</v>
      </c>
      <c r="T276" s="72">
        <f t="shared" si="256"/>
        <v>0</v>
      </c>
      <c r="U276" s="73">
        <f t="shared" si="257"/>
        <v>0</v>
      </c>
      <c r="V276" s="73">
        <f t="shared" si="258"/>
        <v>0</v>
      </c>
      <c r="W276" s="73">
        <f t="shared" si="259"/>
        <v>0</v>
      </c>
      <c r="X276" s="73">
        <f t="shared" si="260"/>
        <v>0</v>
      </c>
      <c r="Y276" s="73">
        <f t="shared" si="261"/>
        <v>0</v>
      </c>
      <c r="Z276" s="73">
        <f t="shared" si="262"/>
        <v>0</v>
      </c>
      <c r="AA276" s="74"/>
      <c r="AB276" s="177"/>
      <c r="AC276" s="177"/>
      <c r="AD276" s="177"/>
      <c r="AE276" s="177"/>
      <c r="AF276" s="177"/>
      <c r="AG276" s="177"/>
      <c r="AH276" s="177"/>
      <c r="AI276" s="177"/>
      <c r="AJ276" s="177"/>
      <c r="AK276" s="177"/>
      <c r="AL276" s="177"/>
      <c r="AM276" s="177"/>
      <c r="AN276" s="177"/>
      <c r="AO276" s="177"/>
      <c r="AP276" s="177"/>
      <c r="AQ276" s="177"/>
      <c r="AR276" s="177"/>
      <c r="AS276" s="177"/>
      <c r="AT276" s="177"/>
      <c r="AU276" s="71">
        <f t="shared" si="263"/>
        <v>3</v>
      </c>
      <c r="AV276" s="76">
        <f t="shared" si="264"/>
        <v>0</v>
      </c>
      <c r="AW276" s="76">
        <f t="shared" si="265"/>
        <v>0</v>
      </c>
      <c r="AX276" s="76">
        <f t="shared" si="266"/>
        <v>0</v>
      </c>
      <c r="AY276" s="76">
        <f t="shared" si="267"/>
        <v>0</v>
      </c>
      <c r="AZ276" s="76">
        <f t="shared" si="268"/>
        <v>0</v>
      </c>
      <c r="BA276" s="71">
        <f t="shared" si="269"/>
        <v>3</v>
      </c>
      <c r="BB276" s="71">
        <f t="shared" si="270"/>
        <v>0</v>
      </c>
      <c r="BC276" s="77">
        <f t="shared" si="271"/>
        <v>0</v>
      </c>
      <c r="BD276" s="77">
        <f t="shared" si="272"/>
        <v>0</v>
      </c>
      <c r="BE276" s="77">
        <f t="shared" si="273"/>
        <v>0</v>
      </c>
      <c r="BF276" s="77">
        <f t="shared" si="274"/>
        <v>0</v>
      </c>
      <c r="BG276" s="77">
        <f t="shared" si="275"/>
        <v>0</v>
      </c>
      <c r="BH276" s="77">
        <f t="shared" si="276"/>
        <v>0</v>
      </c>
      <c r="BI276" s="77">
        <f t="shared" si="277"/>
        <v>0</v>
      </c>
      <c r="BJ276" s="77">
        <f t="shared" si="278"/>
        <v>0</v>
      </c>
      <c r="BK276" s="77">
        <f t="shared" si="279"/>
        <v>0</v>
      </c>
      <c r="BL276" s="77">
        <f t="shared" si="280"/>
        <v>0</v>
      </c>
      <c r="BM276" s="77">
        <f t="shared" si="281"/>
        <v>0</v>
      </c>
      <c r="BN276" s="77">
        <f t="shared" si="282"/>
        <v>0</v>
      </c>
      <c r="BO276" s="77">
        <f t="shared" si="283"/>
        <v>0</v>
      </c>
      <c r="BP276" s="77">
        <f t="shared" si="284"/>
        <v>0</v>
      </c>
      <c r="BQ276" s="77">
        <f t="shared" si="285"/>
        <v>0</v>
      </c>
      <c r="BR276" s="77">
        <f t="shared" si="286"/>
        <v>0</v>
      </c>
      <c r="BS276" s="77">
        <f t="shared" si="287"/>
        <v>0</v>
      </c>
      <c r="BT276" s="77">
        <f t="shared" si="288"/>
        <v>0</v>
      </c>
      <c r="BU276" s="77">
        <f t="shared" si="289"/>
        <v>0</v>
      </c>
      <c r="BV276" s="77">
        <f t="shared" si="290"/>
        <v>0</v>
      </c>
      <c r="BW276" s="177"/>
      <c r="BX276" s="12" t="str">
        <f t="shared" si="291"/>
        <v/>
      </c>
      <c r="BY276" s="95">
        <f t="shared" si="292"/>
        <v>0</v>
      </c>
      <c r="BZ276" s="177">
        <f t="shared" si="293"/>
        <v>0</v>
      </c>
      <c r="CA276" s="177">
        <f t="shared" si="294"/>
        <v>0</v>
      </c>
      <c r="CB276" s="177">
        <f t="shared" si="295"/>
        <v>0</v>
      </c>
      <c r="CC276" s="177">
        <f t="shared" si="296"/>
        <v>0</v>
      </c>
      <c r="CD276" s="177">
        <f t="shared" si="297"/>
        <v>0</v>
      </c>
      <c r="CE276" s="177">
        <f t="shared" si="298"/>
        <v>0</v>
      </c>
      <c r="CF276" s="177">
        <f t="shared" si="299"/>
        <v>0</v>
      </c>
      <c r="CG276" s="9"/>
    </row>
    <row r="277" spans="1:85">
      <c r="A277" s="205" t="s">
        <v>809</v>
      </c>
      <c r="B277" s="186" t="s">
        <v>810</v>
      </c>
      <c r="C277" s="187" t="s">
        <v>811</v>
      </c>
      <c r="D277" s="177" t="s">
        <v>61</v>
      </c>
      <c r="E277" s="201">
        <v>10</v>
      </c>
      <c r="F277" s="221">
        <v>137.38</v>
      </c>
      <c r="G277" s="68">
        <f t="shared" si="248"/>
        <v>1373.8</v>
      </c>
      <c r="H277" s="69"/>
      <c r="I277" s="70">
        <f t="shared" si="249"/>
        <v>0</v>
      </c>
      <c r="J277" s="69"/>
      <c r="K277" s="70">
        <f t="shared" si="250"/>
        <v>0</v>
      </c>
      <c r="L277" s="69"/>
      <c r="M277" s="70">
        <f t="shared" si="251"/>
        <v>0</v>
      </c>
      <c r="N277" s="69"/>
      <c r="O277" s="70">
        <f t="shared" si="252"/>
        <v>0</v>
      </c>
      <c r="P277" s="69"/>
      <c r="Q277" s="70">
        <f t="shared" si="253"/>
        <v>0</v>
      </c>
      <c r="R277" s="71">
        <f t="shared" si="254"/>
        <v>10</v>
      </c>
      <c r="S277" s="70">
        <f t="shared" si="255"/>
        <v>1373.8</v>
      </c>
      <c r="T277" s="72">
        <f t="shared" si="256"/>
        <v>0</v>
      </c>
      <c r="U277" s="73">
        <f t="shared" si="257"/>
        <v>0</v>
      </c>
      <c r="V277" s="73">
        <f t="shared" si="258"/>
        <v>0</v>
      </c>
      <c r="W277" s="73">
        <f t="shared" si="259"/>
        <v>0</v>
      </c>
      <c r="X277" s="73">
        <f t="shared" si="260"/>
        <v>0</v>
      </c>
      <c r="Y277" s="73">
        <f t="shared" si="261"/>
        <v>0</v>
      </c>
      <c r="Z277" s="73">
        <f t="shared" si="262"/>
        <v>0</v>
      </c>
      <c r="AA277" s="74"/>
      <c r="AB277" s="177"/>
      <c r="AC277" s="177"/>
      <c r="AD277" s="177"/>
      <c r="AE277" s="177"/>
      <c r="AF277" s="177"/>
      <c r="AG277" s="177"/>
      <c r="AH277" s="177"/>
      <c r="AI277" s="177"/>
      <c r="AJ277" s="177"/>
      <c r="AK277" s="177"/>
      <c r="AL277" s="177"/>
      <c r="AM277" s="177"/>
      <c r="AN277" s="177"/>
      <c r="AO277" s="177"/>
      <c r="AP277" s="177"/>
      <c r="AQ277" s="177"/>
      <c r="AR277" s="177"/>
      <c r="AS277" s="177"/>
      <c r="AT277" s="177"/>
      <c r="AU277" s="71">
        <f t="shared" si="263"/>
        <v>10</v>
      </c>
      <c r="AV277" s="76">
        <f t="shared" si="264"/>
        <v>0</v>
      </c>
      <c r="AW277" s="76">
        <f t="shared" si="265"/>
        <v>0</v>
      </c>
      <c r="AX277" s="76">
        <f t="shared" si="266"/>
        <v>0</v>
      </c>
      <c r="AY277" s="76">
        <f t="shared" si="267"/>
        <v>0</v>
      </c>
      <c r="AZ277" s="76">
        <f t="shared" si="268"/>
        <v>0</v>
      </c>
      <c r="BA277" s="71">
        <f t="shared" si="269"/>
        <v>10</v>
      </c>
      <c r="BB277" s="71">
        <f t="shared" si="270"/>
        <v>0</v>
      </c>
      <c r="BC277" s="77">
        <f t="shared" si="271"/>
        <v>0</v>
      </c>
      <c r="BD277" s="77">
        <f t="shared" si="272"/>
        <v>0</v>
      </c>
      <c r="BE277" s="77">
        <f t="shared" si="273"/>
        <v>0</v>
      </c>
      <c r="BF277" s="77">
        <f t="shared" si="274"/>
        <v>0</v>
      </c>
      <c r="BG277" s="77">
        <f t="shared" si="275"/>
        <v>0</v>
      </c>
      <c r="BH277" s="77">
        <f t="shared" si="276"/>
        <v>0</v>
      </c>
      <c r="BI277" s="77">
        <f t="shared" si="277"/>
        <v>0</v>
      </c>
      <c r="BJ277" s="77">
        <f t="shared" si="278"/>
        <v>0</v>
      </c>
      <c r="BK277" s="77">
        <f t="shared" si="279"/>
        <v>0</v>
      </c>
      <c r="BL277" s="77">
        <f t="shared" si="280"/>
        <v>0</v>
      </c>
      <c r="BM277" s="77">
        <f t="shared" si="281"/>
        <v>0</v>
      </c>
      <c r="BN277" s="77">
        <f t="shared" si="282"/>
        <v>0</v>
      </c>
      <c r="BO277" s="77">
        <f t="shared" si="283"/>
        <v>0</v>
      </c>
      <c r="BP277" s="77">
        <f t="shared" si="284"/>
        <v>0</v>
      </c>
      <c r="BQ277" s="77">
        <f t="shared" si="285"/>
        <v>0</v>
      </c>
      <c r="BR277" s="77">
        <f t="shared" si="286"/>
        <v>0</v>
      </c>
      <c r="BS277" s="77">
        <f t="shared" si="287"/>
        <v>0</v>
      </c>
      <c r="BT277" s="77">
        <f t="shared" si="288"/>
        <v>0</v>
      </c>
      <c r="BU277" s="77">
        <f t="shared" si="289"/>
        <v>0</v>
      </c>
      <c r="BV277" s="77">
        <f t="shared" si="290"/>
        <v>0</v>
      </c>
      <c r="BW277" s="177"/>
      <c r="BX277" s="12" t="str">
        <f t="shared" si="291"/>
        <v/>
      </c>
      <c r="BY277" s="95">
        <f t="shared" si="292"/>
        <v>0</v>
      </c>
      <c r="BZ277" s="177">
        <f t="shared" si="293"/>
        <v>0</v>
      </c>
      <c r="CA277" s="177">
        <f t="shared" si="294"/>
        <v>0</v>
      </c>
      <c r="CB277" s="177">
        <f t="shared" si="295"/>
        <v>0</v>
      </c>
      <c r="CC277" s="177">
        <f t="shared" si="296"/>
        <v>0</v>
      </c>
      <c r="CD277" s="177">
        <f t="shared" si="297"/>
        <v>0</v>
      </c>
      <c r="CE277" s="177">
        <f t="shared" si="298"/>
        <v>0</v>
      </c>
      <c r="CF277" s="177">
        <f t="shared" si="299"/>
        <v>0</v>
      </c>
      <c r="CG277" s="9"/>
    </row>
    <row r="278" spans="1:85">
      <c r="A278" s="205" t="s">
        <v>809</v>
      </c>
      <c r="B278" s="186" t="s">
        <v>812</v>
      </c>
      <c r="C278" s="187" t="s">
        <v>813</v>
      </c>
      <c r="D278" s="177" t="s">
        <v>61</v>
      </c>
      <c r="E278" s="201">
        <v>1</v>
      </c>
      <c r="F278" s="221">
        <v>137.38</v>
      </c>
      <c r="G278" s="68">
        <f t="shared" si="248"/>
        <v>137.38</v>
      </c>
      <c r="H278" s="69"/>
      <c r="I278" s="70">
        <f t="shared" si="249"/>
        <v>0</v>
      </c>
      <c r="J278" s="69"/>
      <c r="K278" s="70">
        <f t="shared" si="250"/>
        <v>0</v>
      </c>
      <c r="L278" s="69"/>
      <c r="M278" s="70">
        <f t="shared" si="251"/>
        <v>0</v>
      </c>
      <c r="N278" s="69"/>
      <c r="O278" s="70">
        <f t="shared" si="252"/>
        <v>0</v>
      </c>
      <c r="P278" s="69"/>
      <c r="Q278" s="70">
        <f t="shared" si="253"/>
        <v>0</v>
      </c>
      <c r="R278" s="71">
        <f t="shared" si="254"/>
        <v>1</v>
      </c>
      <c r="S278" s="70">
        <f t="shared" si="255"/>
        <v>137.38</v>
      </c>
      <c r="T278" s="72">
        <f t="shared" si="256"/>
        <v>0</v>
      </c>
      <c r="U278" s="73">
        <f t="shared" si="257"/>
        <v>0</v>
      </c>
      <c r="V278" s="73">
        <f t="shared" si="258"/>
        <v>0</v>
      </c>
      <c r="W278" s="73">
        <f t="shared" si="259"/>
        <v>0</v>
      </c>
      <c r="X278" s="73">
        <f t="shared" si="260"/>
        <v>0</v>
      </c>
      <c r="Y278" s="73">
        <f t="shared" si="261"/>
        <v>0</v>
      </c>
      <c r="Z278" s="73">
        <f t="shared" si="262"/>
        <v>0</v>
      </c>
      <c r="AA278" s="74"/>
      <c r="AB278" s="177"/>
      <c r="AC278" s="177"/>
      <c r="AD278" s="177"/>
      <c r="AE278" s="177"/>
      <c r="AF278" s="177"/>
      <c r="AG278" s="177"/>
      <c r="AH278" s="177"/>
      <c r="AI278" s="177"/>
      <c r="AJ278" s="177"/>
      <c r="AK278" s="177"/>
      <c r="AL278" s="177"/>
      <c r="AM278" s="177"/>
      <c r="AN278" s="177"/>
      <c r="AO278" s="177"/>
      <c r="AP278" s="177"/>
      <c r="AQ278" s="177"/>
      <c r="AR278" s="177"/>
      <c r="AS278" s="177"/>
      <c r="AT278" s="177"/>
      <c r="AU278" s="71">
        <f t="shared" si="263"/>
        <v>1</v>
      </c>
      <c r="AV278" s="76">
        <f t="shared" si="264"/>
        <v>0</v>
      </c>
      <c r="AW278" s="76">
        <f t="shared" si="265"/>
        <v>0</v>
      </c>
      <c r="AX278" s="76">
        <f t="shared" si="266"/>
        <v>0</v>
      </c>
      <c r="AY278" s="76">
        <f t="shared" si="267"/>
        <v>0</v>
      </c>
      <c r="AZ278" s="76">
        <f t="shared" si="268"/>
        <v>0</v>
      </c>
      <c r="BA278" s="71">
        <f t="shared" si="269"/>
        <v>1</v>
      </c>
      <c r="BB278" s="71">
        <f t="shared" si="270"/>
        <v>0</v>
      </c>
      <c r="BC278" s="77">
        <f t="shared" si="271"/>
        <v>0</v>
      </c>
      <c r="BD278" s="77">
        <f t="shared" si="272"/>
        <v>0</v>
      </c>
      <c r="BE278" s="77">
        <f t="shared" si="273"/>
        <v>0</v>
      </c>
      <c r="BF278" s="77">
        <f t="shared" si="274"/>
        <v>0</v>
      </c>
      <c r="BG278" s="77">
        <f t="shared" si="275"/>
        <v>0</v>
      </c>
      <c r="BH278" s="77">
        <f t="shared" si="276"/>
        <v>0</v>
      </c>
      <c r="BI278" s="77">
        <f t="shared" si="277"/>
        <v>0</v>
      </c>
      <c r="BJ278" s="77">
        <f t="shared" si="278"/>
        <v>0</v>
      </c>
      <c r="BK278" s="77">
        <f t="shared" si="279"/>
        <v>0</v>
      </c>
      <c r="BL278" s="77">
        <f t="shared" si="280"/>
        <v>0</v>
      </c>
      <c r="BM278" s="77">
        <f t="shared" si="281"/>
        <v>0</v>
      </c>
      <c r="BN278" s="77">
        <f t="shared" si="282"/>
        <v>0</v>
      </c>
      <c r="BO278" s="77">
        <f t="shared" si="283"/>
        <v>0</v>
      </c>
      <c r="BP278" s="77">
        <f t="shared" si="284"/>
        <v>0</v>
      </c>
      <c r="BQ278" s="77">
        <f t="shared" si="285"/>
        <v>0</v>
      </c>
      <c r="BR278" s="77">
        <f t="shared" si="286"/>
        <v>0</v>
      </c>
      <c r="BS278" s="77">
        <f t="shared" si="287"/>
        <v>0</v>
      </c>
      <c r="BT278" s="77">
        <f t="shared" si="288"/>
        <v>0</v>
      </c>
      <c r="BU278" s="77">
        <f t="shared" si="289"/>
        <v>0</v>
      </c>
      <c r="BV278" s="77">
        <f t="shared" si="290"/>
        <v>0</v>
      </c>
      <c r="BW278" s="177"/>
      <c r="BX278" s="12" t="str">
        <f t="shared" si="291"/>
        <v/>
      </c>
      <c r="BY278" s="95">
        <f t="shared" si="292"/>
        <v>0</v>
      </c>
      <c r="BZ278" s="177">
        <f t="shared" si="293"/>
        <v>0</v>
      </c>
      <c r="CA278" s="177">
        <f t="shared" si="294"/>
        <v>0</v>
      </c>
      <c r="CB278" s="177">
        <f t="shared" si="295"/>
        <v>0</v>
      </c>
      <c r="CC278" s="177">
        <f t="shared" si="296"/>
        <v>0</v>
      </c>
      <c r="CD278" s="177">
        <f t="shared" si="297"/>
        <v>0</v>
      </c>
      <c r="CE278" s="177">
        <f t="shared" si="298"/>
        <v>0</v>
      </c>
      <c r="CF278" s="177">
        <f t="shared" si="299"/>
        <v>0</v>
      </c>
      <c r="CG278" s="9"/>
    </row>
    <row r="279" spans="1:85">
      <c r="A279" s="205" t="s">
        <v>814</v>
      </c>
      <c r="B279" s="186" t="s">
        <v>815</v>
      </c>
      <c r="C279" s="187" t="s">
        <v>816</v>
      </c>
      <c r="D279" s="177" t="s">
        <v>61</v>
      </c>
      <c r="E279" s="201">
        <v>2</v>
      </c>
      <c r="F279" s="221">
        <v>129.82</v>
      </c>
      <c r="G279" s="68">
        <f t="shared" si="248"/>
        <v>259.64</v>
      </c>
      <c r="H279" s="69"/>
      <c r="I279" s="70">
        <f t="shared" si="249"/>
        <v>0</v>
      </c>
      <c r="J279" s="69"/>
      <c r="K279" s="70">
        <f t="shared" si="250"/>
        <v>0</v>
      </c>
      <c r="L279" s="69"/>
      <c r="M279" s="70">
        <f t="shared" si="251"/>
        <v>0</v>
      </c>
      <c r="N279" s="69"/>
      <c r="O279" s="70">
        <f t="shared" si="252"/>
        <v>0</v>
      </c>
      <c r="P279" s="69"/>
      <c r="Q279" s="70">
        <f t="shared" si="253"/>
        <v>0</v>
      </c>
      <c r="R279" s="71">
        <f t="shared" si="254"/>
        <v>2</v>
      </c>
      <c r="S279" s="70">
        <f t="shared" si="255"/>
        <v>259.64</v>
      </c>
      <c r="T279" s="72">
        <f t="shared" si="256"/>
        <v>0</v>
      </c>
      <c r="U279" s="73">
        <f t="shared" si="257"/>
        <v>0</v>
      </c>
      <c r="V279" s="73">
        <f t="shared" si="258"/>
        <v>0</v>
      </c>
      <c r="W279" s="73">
        <f t="shared" si="259"/>
        <v>0</v>
      </c>
      <c r="X279" s="73">
        <f t="shared" si="260"/>
        <v>0</v>
      </c>
      <c r="Y279" s="73">
        <f t="shared" si="261"/>
        <v>0</v>
      </c>
      <c r="Z279" s="73">
        <f t="shared" si="262"/>
        <v>0</v>
      </c>
      <c r="AA279" s="74"/>
      <c r="AB279" s="177"/>
      <c r="AC279" s="177"/>
      <c r="AD279" s="177"/>
      <c r="AE279" s="177"/>
      <c r="AF279" s="177"/>
      <c r="AG279" s="177"/>
      <c r="AH279" s="177"/>
      <c r="AI279" s="177"/>
      <c r="AJ279" s="177"/>
      <c r="AK279" s="177"/>
      <c r="AL279" s="177"/>
      <c r="AM279" s="177"/>
      <c r="AN279" s="177"/>
      <c r="AO279" s="177"/>
      <c r="AP279" s="177"/>
      <c r="AQ279" s="177"/>
      <c r="AR279" s="177"/>
      <c r="AS279" s="177"/>
      <c r="AT279" s="177"/>
      <c r="AU279" s="71">
        <f t="shared" si="263"/>
        <v>2</v>
      </c>
      <c r="AV279" s="76">
        <f t="shared" si="264"/>
        <v>0</v>
      </c>
      <c r="AW279" s="76">
        <f t="shared" si="265"/>
        <v>0</v>
      </c>
      <c r="AX279" s="76">
        <f t="shared" si="266"/>
        <v>0</v>
      </c>
      <c r="AY279" s="76">
        <f t="shared" si="267"/>
        <v>0</v>
      </c>
      <c r="AZ279" s="76">
        <f t="shared" si="268"/>
        <v>0</v>
      </c>
      <c r="BA279" s="71">
        <f t="shared" si="269"/>
        <v>2</v>
      </c>
      <c r="BB279" s="71">
        <f t="shared" si="270"/>
        <v>0</v>
      </c>
      <c r="BC279" s="77">
        <f t="shared" si="271"/>
        <v>0</v>
      </c>
      <c r="BD279" s="77">
        <f t="shared" si="272"/>
        <v>0</v>
      </c>
      <c r="BE279" s="77">
        <f t="shared" si="273"/>
        <v>0</v>
      </c>
      <c r="BF279" s="77">
        <f t="shared" si="274"/>
        <v>0</v>
      </c>
      <c r="BG279" s="77">
        <f t="shared" si="275"/>
        <v>0</v>
      </c>
      <c r="BH279" s="77">
        <f t="shared" si="276"/>
        <v>0</v>
      </c>
      <c r="BI279" s="77">
        <f t="shared" si="277"/>
        <v>0</v>
      </c>
      <c r="BJ279" s="77">
        <f t="shared" si="278"/>
        <v>0</v>
      </c>
      <c r="BK279" s="77">
        <f t="shared" si="279"/>
        <v>0</v>
      </c>
      <c r="BL279" s="77">
        <f t="shared" si="280"/>
        <v>0</v>
      </c>
      <c r="BM279" s="77">
        <f t="shared" si="281"/>
        <v>0</v>
      </c>
      <c r="BN279" s="77">
        <f t="shared" si="282"/>
        <v>0</v>
      </c>
      <c r="BO279" s="77">
        <f t="shared" si="283"/>
        <v>0</v>
      </c>
      <c r="BP279" s="77">
        <f t="shared" si="284"/>
        <v>0</v>
      </c>
      <c r="BQ279" s="77">
        <f t="shared" si="285"/>
        <v>0</v>
      </c>
      <c r="BR279" s="77">
        <f t="shared" si="286"/>
        <v>0</v>
      </c>
      <c r="BS279" s="77">
        <f t="shared" si="287"/>
        <v>0</v>
      </c>
      <c r="BT279" s="77">
        <f t="shared" si="288"/>
        <v>0</v>
      </c>
      <c r="BU279" s="77">
        <f t="shared" si="289"/>
        <v>0</v>
      </c>
      <c r="BV279" s="77">
        <f t="shared" si="290"/>
        <v>0</v>
      </c>
      <c r="BW279" s="177"/>
      <c r="BX279" s="12" t="str">
        <f t="shared" si="291"/>
        <v/>
      </c>
      <c r="BY279" s="95">
        <f t="shared" si="292"/>
        <v>0</v>
      </c>
      <c r="BZ279" s="177">
        <f t="shared" si="293"/>
        <v>0</v>
      </c>
      <c r="CA279" s="177">
        <f t="shared" si="294"/>
        <v>0</v>
      </c>
      <c r="CB279" s="177">
        <f t="shared" si="295"/>
        <v>0</v>
      </c>
      <c r="CC279" s="177">
        <f t="shared" si="296"/>
        <v>0</v>
      </c>
      <c r="CD279" s="177">
        <f t="shared" si="297"/>
        <v>0</v>
      </c>
      <c r="CE279" s="177">
        <f t="shared" si="298"/>
        <v>0</v>
      </c>
      <c r="CF279" s="177">
        <f t="shared" si="299"/>
        <v>0</v>
      </c>
      <c r="CG279" s="9"/>
    </row>
    <row r="280" spans="1:85" ht="28.5">
      <c r="A280" s="205" t="s">
        <v>817</v>
      </c>
      <c r="B280" s="186" t="s">
        <v>818</v>
      </c>
      <c r="C280" s="187" t="s">
        <v>819</v>
      </c>
      <c r="D280" s="177" t="s">
        <v>61</v>
      </c>
      <c r="E280" s="201">
        <v>10</v>
      </c>
      <c r="F280" s="221">
        <v>8.65</v>
      </c>
      <c r="G280" s="68">
        <f t="shared" si="248"/>
        <v>86.5</v>
      </c>
      <c r="H280" s="69"/>
      <c r="I280" s="70">
        <f t="shared" si="249"/>
        <v>0</v>
      </c>
      <c r="J280" s="69"/>
      <c r="K280" s="70">
        <f t="shared" si="250"/>
        <v>0</v>
      </c>
      <c r="L280" s="69"/>
      <c r="M280" s="70">
        <f t="shared" si="251"/>
        <v>0</v>
      </c>
      <c r="N280" s="69"/>
      <c r="O280" s="70">
        <f t="shared" si="252"/>
        <v>0</v>
      </c>
      <c r="P280" s="69"/>
      <c r="Q280" s="70">
        <f t="shared" si="253"/>
        <v>0</v>
      </c>
      <c r="R280" s="71">
        <f t="shared" si="254"/>
        <v>10</v>
      </c>
      <c r="S280" s="70">
        <f t="shared" si="255"/>
        <v>86.5</v>
      </c>
      <c r="T280" s="72">
        <f t="shared" si="256"/>
        <v>0</v>
      </c>
      <c r="U280" s="73">
        <f t="shared" si="257"/>
        <v>0</v>
      </c>
      <c r="V280" s="73">
        <f t="shared" si="258"/>
        <v>0</v>
      </c>
      <c r="W280" s="73">
        <f t="shared" si="259"/>
        <v>0</v>
      </c>
      <c r="X280" s="73">
        <f t="shared" si="260"/>
        <v>0</v>
      </c>
      <c r="Y280" s="73">
        <f t="shared" si="261"/>
        <v>0</v>
      </c>
      <c r="Z280" s="73">
        <f t="shared" si="262"/>
        <v>0</v>
      </c>
      <c r="AA280" s="74"/>
      <c r="AB280" s="177"/>
      <c r="AC280" s="177"/>
      <c r="AD280" s="177"/>
      <c r="AE280" s="177"/>
      <c r="AF280" s="177"/>
      <c r="AG280" s="177"/>
      <c r="AH280" s="177"/>
      <c r="AI280" s="177"/>
      <c r="AJ280" s="177"/>
      <c r="AK280" s="177"/>
      <c r="AL280" s="177"/>
      <c r="AM280" s="177"/>
      <c r="AN280" s="177"/>
      <c r="AO280" s="177"/>
      <c r="AP280" s="177"/>
      <c r="AQ280" s="177"/>
      <c r="AR280" s="177"/>
      <c r="AS280" s="177"/>
      <c r="AT280" s="177"/>
      <c r="AU280" s="71">
        <f t="shared" si="263"/>
        <v>10</v>
      </c>
      <c r="AV280" s="76">
        <f t="shared" si="264"/>
        <v>0</v>
      </c>
      <c r="AW280" s="76">
        <f t="shared" si="265"/>
        <v>0</v>
      </c>
      <c r="AX280" s="76">
        <f t="shared" si="266"/>
        <v>0</v>
      </c>
      <c r="AY280" s="76">
        <f t="shared" si="267"/>
        <v>0</v>
      </c>
      <c r="AZ280" s="76">
        <f t="shared" si="268"/>
        <v>0</v>
      </c>
      <c r="BA280" s="71">
        <f t="shared" si="269"/>
        <v>10</v>
      </c>
      <c r="BB280" s="71">
        <f t="shared" si="270"/>
        <v>0</v>
      </c>
      <c r="BC280" s="77">
        <f t="shared" si="271"/>
        <v>0</v>
      </c>
      <c r="BD280" s="77">
        <f t="shared" si="272"/>
        <v>0</v>
      </c>
      <c r="BE280" s="77">
        <f t="shared" si="273"/>
        <v>0</v>
      </c>
      <c r="BF280" s="77">
        <f t="shared" si="274"/>
        <v>0</v>
      </c>
      <c r="BG280" s="77">
        <f t="shared" si="275"/>
        <v>0</v>
      </c>
      <c r="BH280" s="77">
        <f t="shared" si="276"/>
        <v>0</v>
      </c>
      <c r="BI280" s="77">
        <f t="shared" si="277"/>
        <v>0</v>
      </c>
      <c r="BJ280" s="77">
        <f t="shared" si="278"/>
        <v>0</v>
      </c>
      <c r="BK280" s="77">
        <f t="shared" si="279"/>
        <v>0</v>
      </c>
      <c r="BL280" s="77">
        <f t="shared" si="280"/>
        <v>0</v>
      </c>
      <c r="BM280" s="77">
        <f t="shared" si="281"/>
        <v>0</v>
      </c>
      <c r="BN280" s="77">
        <f t="shared" si="282"/>
        <v>0</v>
      </c>
      <c r="BO280" s="77">
        <f t="shared" si="283"/>
        <v>0</v>
      </c>
      <c r="BP280" s="77">
        <f t="shared" si="284"/>
        <v>0</v>
      </c>
      <c r="BQ280" s="77">
        <f t="shared" si="285"/>
        <v>0</v>
      </c>
      <c r="BR280" s="77">
        <f t="shared" si="286"/>
        <v>0</v>
      </c>
      <c r="BS280" s="77">
        <f t="shared" si="287"/>
        <v>0</v>
      </c>
      <c r="BT280" s="77">
        <f t="shared" si="288"/>
        <v>0</v>
      </c>
      <c r="BU280" s="77">
        <f t="shared" si="289"/>
        <v>0</v>
      </c>
      <c r="BV280" s="77">
        <f t="shared" si="290"/>
        <v>0</v>
      </c>
      <c r="BW280" s="177"/>
      <c r="BX280" s="12" t="str">
        <f t="shared" si="291"/>
        <v/>
      </c>
      <c r="BY280" s="95">
        <f t="shared" si="292"/>
        <v>0</v>
      </c>
      <c r="BZ280" s="177">
        <f t="shared" si="293"/>
        <v>0</v>
      </c>
      <c r="CA280" s="177">
        <f t="shared" si="294"/>
        <v>0</v>
      </c>
      <c r="CB280" s="177">
        <f t="shared" si="295"/>
        <v>0</v>
      </c>
      <c r="CC280" s="177">
        <f t="shared" si="296"/>
        <v>0</v>
      </c>
      <c r="CD280" s="177">
        <f t="shared" si="297"/>
        <v>0</v>
      </c>
      <c r="CE280" s="177">
        <f t="shared" si="298"/>
        <v>0</v>
      </c>
      <c r="CF280" s="177">
        <f t="shared" si="299"/>
        <v>0</v>
      </c>
      <c r="CG280" s="9"/>
    </row>
    <row r="281" spans="1:85">
      <c r="A281" s="205" t="s">
        <v>820</v>
      </c>
      <c r="B281" s="186" t="s">
        <v>821</v>
      </c>
      <c r="C281" s="187" t="s">
        <v>822</v>
      </c>
      <c r="D281" s="177" t="s">
        <v>61</v>
      </c>
      <c r="E281" s="201">
        <v>1</v>
      </c>
      <c r="F281" s="221">
        <v>8.11</v>
      </c>
      <c r="G281" s="68">
        <f t="shared" si="248"/>
        <v>8.11</v>
      </c>
      <c r="H281" s="69"/>
      <c r="I281" s="70">
        <f t="shared" si="249"/>
        <v>0</v>
      </c>
      <c r="J281" s="69"/>
      <c r="K281" s="70">
        <f t="shared" si="250"/>
        <v>0</v>
      </c>
      <c r="L281" s="69"/>
      <c r="M281" s="70">
        <f t="shared" si="251"/>
        <v>0</v>
      </c>
      <c r="N281" s="69"/>
      <c r="O281" s="70">
        <f t="shared" si="252"/>
        <v>0</v>
      </c>
      <c r="P281" s="69"/>
      <c r="Q281" s="70">
        <f t="shared" si="253"/>
        <v>0</v>
      </c>
      <c r="R281" s="71">
        <f t="shared" si="254"/>
        <v>1</v>
      </c>
      <c r="S281" s="70">
        <f t="shared" si="255"/>
        <v>8.11</v>
      </c>
      <c r="T281" s="72">
        <f t="shared" si="256"/>
        <v>0</v>
      </c>
      <c r="U281" s="73">
        <f t="shared" si="257"/>
        <v>0</v>
      </c>
      <c r="V281" s="73">
        <f t="shared" si="258"/>
        <v>0</v>
      </c>
      <c r="W281" s="73">
        <f t="shared" si="259"/>
        <v>0</v>
      </c>
      <c r="X281" s="73">
        <f t="shared" si="260"/>
        <v>0</v>
      </c>
      <c r="Y281" s="73">
        <f t="shared" si="261"/>
        <v>0</v>
      </c>
      <c r="Z281" s="73">
        <f t="shared" si="262"/>
        <v>0</v>
      </c>
      <c r="AA281" s="74"/>
      <c r="AB281" s="177"/>
      <c r="AC281" s="177"/>
      <c r="AD281" s="177"/>
      <c r="AE281" s="177"/>
      <c r="AF281" s="177"/>
      <c r="AG281" s="177"/>
      <c r="AH281" s="177"/>
      <c r="AI281" s="177"/>
      <c r="AJ281" s="177"/>
      <c r="AK281" s="177"/>
      <c r="AL281" s="177"/>
      <c r="AM281" s="177"/>
      <c r="AN281" s="177"/>
      <c r="AO281" s="177"/>
      <c r="AP281" s="177"/>
      <c r="AQ281" s="177"/>
      <c r="AR281" s="177"/>
      <c r="AS281" s="177"/>
      <c r="AT281" s="177"/>
      <c r="AU281" s="71">
        <f t="shared" si="263"/>
        <v>1</v>
      </c>
      <c r="AV281" s="76">
        <f t="shared" si="264"/>
        <v>0</v>
      </c>
      <c r="AW281" s="76">
        <f t="shared" si="265"/>
        <v>0</v>
      </c>
      <c r="AX281" s="76">
        <f t="shared" si="266"/>
        <v>0</v>
      </c>
      <c r="AY281" s="76">
        <f t="shared" si="267"/>
        <v>0</v>
      </c>
      <c r="AZ281" s="76">
        <f t="shared" si="268"/>
        <v>0</v>
      </c>
      <c r="BA281" s="71">
        <f t="shared" si="269"/>
        <v>1</v>
      </c>
      <c r="BB281" s="71">
        <f t="shared" si="270"/>
        <v>0</v>
      </c>
      <c r="BC281" s="77">
        <f t="shared" si="271"/>
        <v>0</v>
      </c>
      <c r="BD281" s="77">
        <f t="shared" si="272"/>
        <v>0</v>
      </c>
      <c r="BE281" s="77">
        <f t="shared" si="273"/>
        <v>0</v>
      </c>
      <c r="BF281" s="77">
        <f t="shared" si="274"/>
        <v>0</v>
      </c>
      <c r="BG281" s="77">
        <f t="shared" si="275"/>
        <v>0</v>
      </c>
      <c r="BH281" s="77">
        <f t="shared" si="276"/>
        <v>0</v>
      </c>
      <c r="BI281" s="77">
        <f t="shared" si="277"/>
        <v>0</v>
      </c>
      <c r="BJ281" s="77">
        <f t="shared" si="278"/>
        <v>0</v>
      </c>
      <c r="BK281" s="77">
        <f t="shared" si="279"/>
        <v>0</v>
      </c>
      <c r="BL281" s="77">
        <f t="shared" si="280"/>
        <v>0</v>
      </c>
      <c r="BM281" s="77">
        <f t="shared" si="281"/>
        <v>0</v>
      </c>
      <c r="BN281" s="77">
        <f t="shared" si="282"/>
        <v>0</v>
      </c>
      <c r="BO281" s="77">
        <f t="shared" si="283"/>
        <v>0</v>
      </c>
      <c r="BP281" s="77">
        <f t="shared" si="284"/>
        <v>0</v>
      </c>
      <c r="BQ281" s="77">
        <f t="shared" si="285"/>
        <v>0</v>
      </c>
      <c r="BR281" s="77">
        <f t="shared" si="286"/>
        <v>0</v>
      </c>
      <c r="BS281" s="77">
        <f t="shared" si="287"/>
        <v>0</v>
      </c>
      <c r="BT281" s="77">
        <f t="shared" si="288"/>
        <v>0</v>
      </c>
      <c r="BU281" s="77">
        <f t="shared" si="289"/>
        <v>0</v>
      </c>
      <c r="BV281" s="77">
        <f t="shared" si="290"/>
        <v>0</v>
      </c>
      <c r="BW281" s="177"/>
      <c r="BX281" s="12" t="str">
        <f t="shared" si="291"/>
        <v/>
      </c>
      <c r="BY281" s="95">
        <f t="shared" si="292"/>
        <v>0</v>
      </c>
      <c r="BZ281" s="177">
        <f t="shared" si="293"/>
        <v>0</v>
      </c>
      <c r="CA281" s="177">
        <f t="shared" si="294"/>
        <v>0</v>
      </c>
      <c r="CB281" s="177">
        <f t="shared" si="295"/>
        <v>0</v>
      </c>
      <c r="CC281" s="177">
        <f t="shared" si="296"/>
        <v>0</v>
      </c>
      <c r="CD281" s="177">
        <f t="shared" si="297"/>
        <v>0</v>
      </c>
      <c r="CE281" s="177">
        <f t="shared" si="298"/>
        <v>0</v>
      </c>
      <c r="CF281" s="177">
        <f t="shared" si="299"/>
        <v>0</v>
      </c>
      <c r="CG281" s="9"/>
    </row>
    <row r="282" spans="1:85">
      <c r="A282" s="205"/>
      <c r="B282" s="186" t="s">
        <v>823</v>
      </c>
      <c r="C282" s="198" t="s">
        <v>824</v>
      </c>
      <c r="D282" s="217"/>
      <c r="E282" s="226"/>
      <c r="F282" s="221"/>
      <c r="G282" s="68">
        <f t="shared" si="248"/>
        <v>0</v>
      </c>
      <c r="H282" s="69"/>
      <c r="I282" s="70">
        <f t="shared" si="249"/>
        <v>0</v>
      </c>
      <c r="J282" s="69"/>
      <c r="K282" s="70">
        <f t="shared" si="250"/>
        <v>0</v>
      </c>
      <c r="L282" s="69"/>
      <c r="M282" s="70">
        <f t="shared" si="251"/>
        <v>0</v>
      </c>
      <c r="N282" s="69"/>
      <c r="O282" s="70">
        <f t="shared" si="252"/>
        <v>0</v>
      </c>
      <c r="P282" s="69"/>
      <c r="Q282" s="70">
        <f t="shared" si="253"/>
        <v>0</v>
      </c>
      <c r="R282" s="71">
        <f t="shared" si="254"/>
        <v>0</v>
      </c>
      <c r="S282" s="70">
        <f t="shared" si="255"/>
        <v>0</v>
      </c>
      <c r="T282" s="72" t="str">
        <f t="shared" si="256"/>
        <v/>
      </c>
      <c r="U282" s="73">
        <f t="shared" si="257"/>
        <v>0</v>
      </c>
      <c r="V282" s="73">
        <f t="shared" si="258"/>
        <v>0</v>
      </c>
      <c r="W282" s="73">
        <f t="shared" si="259"/>
        <v>0</v>
      </c>
      <c r="X282" s="73">
        <f t="shared" si="260"/>
        <v>0</v>
      </c>
      <c r="Y282" s="73">
        <f t="shared" si="261"/>
        <v>0</v>
      </c>
      <c r="Z282" s="73" t="str">
        <f t="shared" si="262"/>
        <v/>
      </c>
      <c r="AA282" s="74"/>
      <c r="AB282" s="177"/>
      <c r="AC282" s="177"/>
      <c r="AD282" s="177"/>
      <c r="AE282" s="177"/>
      <c r="AF282" s="177"/>
      <c r="AG282" s="177"/>
      <c r="AH282" s="177"/>
      <c r="AI282" s="177"/>
      <c r="AJ282" s="177"/>
      <c r="AK282" s="177"/>
      <c r="AL282" s="177"/>
      <c r="AM282" s="177"/>
      <c r="AN282" s="177"/>
      <c r="AO282" s="177"/>
      <c r="AP282" s="177"/>
      <c r="AQ282" s="177"/>
      <c r="AR282" s="177"/>
      <c r="AS282" s="177"/>
      <c r="AT282" s="177"/>
      <c r="AU282" s="71" t="str">
        <f t="shared" si="263"/>
        <v/>
      </c>
      <c r="AV282" s="76">
        <f t="shared" si="264"/>
        <v>0</v>
      </c>
      <c r="AW282" s="76">
        <f t="shared" si="265"/>
        <v>0</v>
      </c>
      <c r="AX282" s="76">
        <f t="shared" si="266"/>
        <v>0</v>
      </c>
      <c r="AY282" s="76">
        <f t="shared" si="267"/>
        <v>0</v>
      </c>
      <c r="AZ282" s="76">
        <f t="shared" si="268"/>
        <v>0</v>
      </c>
      <c r="BA282" s="71">
        <f t="shared" si="269"/>
        <v>0</v>
      </c>
      <c r="BB282" s="71">
        <f t="shared" si="270"/>
        <v>0</v>
      </c>
      <c r="BC282" s="77">
        <f t="shared" si="271"/>
        <v>0</v>
      </c>
      <c r="BD282" s="77">
        <f t="shared" si="272"/>
        <v>0</v>
      </c>
      <c r="BE282" s="77">
        <f t="shared" si="273"/>
        <v>0</v>
      </c>
      <c r="BF282" s="77">
        <f t="shared" si="274"/>
        <v>0</v>
      </c>
      <c r="BG282" s="77">
        <f t="shared" si="275"/>
        <v>0</v>
      </c>
      <c r="BH282" s="77">
        <f t="shared" si="276"/>
        <v>0</v>
      </c>
      <c r="BI282" s="77">
        <f t="shared" si="277"/>
        <v>0</v>
      </c>
      <c r="BJ282" s="77">
        <f t="shared" si="278"/>
        <v>0</v>
      </c>
      <c r="BK282" s="77">
        <f t="shared" si="279"/>
        <v>0</v>
      </c>
      <c r="BL282" s="77">
        <f t="shared" si="280"/>
        <v>0</v>
      </c>
      <c r="BM282" s="77">
        <f t="shared" si="281"/>
        <v>0</v>
      </c>
      <c r="BN282" s="77">
        <f t="shared" si="282"/>
        <v>0</v>
      </c>
      <c r="BO282" s="77">
        <f t="shared" si="283"/>
        <v>0</v>
      </c>
      <c r="BP282" s="77">
        <f t="shared" si="284"/>
        <v>0</v>
      </c>
      <c r="BQ282" s="77">
        <f t="shared" si="285"/>
        <v>0</v>
      </c>
      <c r="BR282" s="77">
        <f t="shared" si="286"/>
        <v>0</v>
      </c>
      <c r="BS282" s="77">
        <f t="shared" si="287"/>
        <v>0</v>
      </c>
      <c r="BT282" s="77">
        <f t="shared" si="288"/>
        <v>0</v>
      </c>
      <c r="BU282" s="77">
        <f t="shared" si="289"/>
        <v>0</v>
      </c>
      <c r="BV282" s="77">
        <f t="shared" si="290"/>
        <v>0</v>
      </c>
      <c r="BW282" s="177"/>
      <c r="BX282" s="12" t="str">
        <f t="shared" si="291"/>
        <v/>
      </c>
      <c r="BY282" s="95">
        <f t="shared" si="292"/>
        <v>0</v>
      </c>
      <c r="BZ282" s="177">
        <f t="shared" si="293"/>
        <v>0</v>
      </c>
      <c r="CA282" s="177">
        <f t="shared" si="294"/>
        <v>0</v>
      </c>
      <c r="CB282" s="177">
        <f t="shared" si="295"/>
        <v>0</v>
      </c>
      <c r="CC282" s="177">
        <f t="shared" si="296"/>
        <v>0</v>
      </c>
      <c r="CD282" s="177">
        <f t="shared" si="297"/>
        <v>0</v>
      </c>
      <c r="CE282" s="177">
        <f t="shared" si="298"/>
        <v>0</v>
      </c>
      <c r="CF282" s="177">
        <f t="shared" si="299"/>
        <v>0</v>
      </c>
      <c r="CG282" s="9"/>
    </row>
    <row r="283" spans="1:85">
      <c r="A283" s="205" t="s">
        <v>825</v>
      </c>
      <c r="B283" s="186" t="s">
        <v>826</v>
      </c>
      <c r="C283" s="187" t="s">
        <v>827</v>
      </c>
      <c r="D283" s="177" t="s">
        <v>61</v>
      </c>
      <c r="E283" s="201">
        <v>1</v>
      </c>
      <c r="F283" s="221">
        <v>32.43</v>
      </c>
      <c r="G283" s="68">
        <f t="shared" si="248"/>
        <v>32.43</v>
      </c>
      <c r="H283" s="69"/>
      <c r="I283" s="70">
        <f t="shared" si="249"/>
        <v>0</v>
      </c>
      <c r="J283" s="69"/>
      <c r="K283" s="70">
        <f t="shared" si="250"/>
        <v>0</v>
      </c>
      <c r="L283" s="69"/>
      <c r="M283" s="70">
        <f t="shared" si="251"/>
        <v>0</v>
      </c>
      <c r="N283" s="69"/>
      <c r="O283" s="70">
        <f t="shared" si="252"/>
        <v>0</v>
      </c>
      <c r="P283" s="69"/>
      <c r="Q283" s="70">
        <f t="shared" si="253"/>
        <v>0</v>
      </c>
      <c r="R283" s="71">
        <f t="shared" si="254"/>
        <v>1</v>
      </c>
      <c r="S283" s="70">
        <f t="shared" si="255"/>
        <v>32.43</v>
      </c>
      <c r="T283" s="72">
        <f t="shared" si="256"/>
        <v>0</v>
      </c>
      <c r="U283" s="73">
        <f t="shared" si="257"/>
        <v>0</v>
      </c>
      <c r="V283" s="73">
        <f t="shared" si="258"/>
        <v>0</v>
      </c>
      <c r="W283" s="73">
        <f t="shared" si="259"/>
        <v>0</v>
      </c>
      <c r="X283" s="73">
        <f t="shared" si="260"/>
        <v>0</v>
      </c>
      <c r="Y283" s="73">
        <f t="shared" si="261"/>
        <v>0</v>
      </c>
      <c r="Z283" s="73">
        <f t="shared" si="262"/>
        <v>0</v>
      </c>
      <c r="AA283" s="74"/>
      <c r="AB283" s="177"/>
      <c r="AC283" s="177"/>
      <c r="AD283" s="177"/>
      <c r="AE283" s="177"/>
      <c r="AF283" s="177"/>
      <c r="AG283" s="177"/>
      <c r="AH283" s="177"/>
      <c r="AI283" s="177"/>
      <c r="AJ283" s="177"/>
      <c r="AK283" s="177"/>
      <c r="AL283" s="177"/>
      <c r="AM283" s="177"/>
      <c r="AN283" s="177"/>
      <c r="AO283" s="177"/>
      <c r="AP283" s="177"/>
      <c r="AQ283" s="177"/>
      <c r="AR283" s="177"/>
      <c r="AS283" s="177"/>
      <c r="AT283" s="177"/>
      <c r="AU283" s="71">
        <f t="shared" si="263"/>
        <v>1</v>
      </c>
      <c r="AV283" s="76">
        <f t="shared" si="264"/>
        <v>0</v>
      </c>
      <c r="AW283" s="76">
        <f t="shared" si="265"/>
        <v>0</v>
      </c>
      <c r="AX283" s="76">
        <f t="shared" si="266"/>
        <v>0</v>
      </c>
      <c r="AY283" s="76">
        <f t="shared" si="267"/>
        <v>0</v>
      </c>
      <c r="AZ283" s="76">
        <f t="shared" si="268"/>
        <v>0</v>
      </c>
      <c r="BA283" s="71">
        <f t="shared" si="269"/>
        <v>1</v>
      </c>
      <c r="BB283" s="71">
        <f t="shared" si="270"/>
        <v>0</v>
      </c>
      <c r="BC283" s="77">
        <f t="shared" si="271"/>
        <v>0</v>
      </c>
      <c r="BD283" s="77">
        <f t="shared" si="272"/>
        <v>0</v>
      </c>
      <c r="BE283" s="77">
        <f t="shared" si="273"/>
        <v>0</v>
      </c>
      <c r="BF283" s="77">
        <f t="shared" si="274"/>
        <v>0</v>
      </c>
      <c r="BG283" s="77">
        <f t="shared" si="275"/>
        <v>0</v>
      </c>
      <c r="BH283" s="77">
        <f t="shared" si="276"/>
        <v>0</v>
      </c>
      <c r="BI283" s="77">
        <f t="shared" si="277"/>
        <v>0</v>
      </c>
      <c r="BJ283" s="77">
        <f t="shared" si="278"/>
        <v>0</v>
      </c>
      <c r="BK283" s="77">
        <f t="shared" si="279"/>
        <v>0</v>
      </c>
      <c r="BL283" s="77">
        <f t="shared" si="280"/>
        <v>0</v>
      </c>
      <c r="BM283" s="77">
        <f t="shared" si="281"/>
        <v>0</v>
      </c>
      <c r="BN283" s="77">
        <f t="shared" si="282"/>
        <v>0</v>
      </c>
      <c r="BO283" s="77">
        <f t="shared" si="283"/>
        <v>0</v>
      </c>
      <c r="BP283" s="77">
        <f t="shared" si="284"/>
        <v>0</v>
      </c>
      <c r="BQ283" s="77">
        <f t="shared" si="285"/>
        <v>0</v>
      </c>
      <c r="BR283" s="77">
        <f t="shared" si="286"/>
        <v>0</v>
      </c>
      <c r="BS283" s="77">
        <f t="shared" si="287"/>
        <v>0</v>
      </c>
      <c r="BT283" s="77">
        <f t="shared" si="288"/>
        <v>0</v>
      </c>
      <c r="BU283" s="77">
        <f t="shared" si="289"/>
        <v>0</v>
      </c>
      <c r="BV283" s="77">
        <f t="shared" si="290"/>
        <v>0</v>
      </c>
      <c r="BW283" s="177"/>
      <c r="BX283" s="12" t="str">
        <f t="shared" si="291"/>
        <v/>
      </c>
      <c r="BY283" s="95">
        <f t="shared" si="292"/>
        <v>0</v>
      </c>
      <c r="BZ283" s="177">
        <f t="shared" si="293"/>
        <v>0</v>
      </c>
      <c r="CA283" s="177">
        <f t="shared" si="294"/>
        <v>0</v>
      </c>
      <c r="CB283" s="177">
        <f t="shared" si="295"/>
        <v>0</v>
      </c>
      <c r="CC283" s="177">
        <f t="shared" si="296"/>
        <v>0</v>
      </c>
      <c r="CD283" s="177">
        <f t="shared" si="297"/>
        <v>0</v>
      </c>
      <c r="CE283" s="177">
        <f t="shared" si="298"/>
        <v>0</v>
      </c>
      <c r="CF283" s="177">
        <f t="shared" si="299"/>
        <v>0</v>
      </c>
      <c r="CG283" s="9"/>
    </row>
    <row r="284" spans="1:85">
      <c r="A284" s="205" t="s">
        <v>828</v>
      </c>
      <c r="B284" s="186" t="s">
        <v>829</v>
      </c>
      <c r="C284" s="187" t="s">
        <v>830</v>
      </c>
      <c r="D284" s="177" t="s">
        <v>61</v>
      </c>
      <c r="E284" s="201">
        <v>9</v>
      </c>
      <c r="F284" s="221">
        <v>20.66</v>
      </c>
      <c r="G284" s="68">
        <f t="shared" si="248"/>
        <v>185.94</v>
      </c>
      <c r="H284" s="69"/>
      <c r="I284" s="70">
        <f t="shared" si="249"/>
        <v>0</v>
      </c>
      <c r="J284" s="69"/>
      <c r="K284" s="70">
        <f t="shared" si="250"/>
        <v>0</v>
      </c>
      <c r="L284" s="69"/>
      <c r="M284" s="70">
        <f t="shared" si="251"/>
        <v>0</v>
      </c>
      <c r="N284" s="69"/>
      <c r="O284" s="70">
        <f t="shared" si="252"/>
        <v>0</v>
      </c>
      <c r="P284" s="69"/>
      <c r="Q284" s="70">
        <f t="shared" si="253"/>
        <v>0</v>
      </c>
      <c r="R284" s="71">
        <f t="shared" si="254"/>
        <v>9</v>
      </c>
      <c r="S284" s="70">
        <f t="shared" si="255"/>
        <v>185.94</v>
      </c>
      <c r="T284" s="72">
        <f t="shared" si="256"/>
        <v>0</v>
      </c>
      <c r="U284" s="73">
        <f t="shared" si="257"/>
        <v>0</v>
      </c>
      <c r="V284" s="73">
        <f t="shared" si="258"/>
        <v>0</v>
      </c>
      <c r="W284" s="73">
        <f t="shared" si="259"/>
        <v>0</v>
      </c>
      <c r="X284" s="73">
        <f t="shared" si="260"/>
        <v>0</v>
      </c>
      <c r="Y284" s="73">
        <f t="shared" si="261"/>
        <v>0</v>
      </c>
      <c r="Z284" s="73">
        <f t="shared" si="262"/>
        <v>0</v>
      </c>
      <c r="AA284" s="74"/>
      <c r="AB284" s="177"/>
      <c r="AC284" s="177"/>
      <c r="AD284" s="177"/>
      <c r="AE284" s="177"/>
      <c r="AF284" s="177"/>
      <c r="AG284" s="177"/>
      <c r="AH284" s="177"/>
      <c r="AI284" s="177"/>
      <c r="AJ284" s="177"/>
      <c r="AK284" s="177"/>
      <c r="AL284" s="177"/>
      <c r="AM284" s="177"/>
      <c r="AN284" s="177"/>
      <c r="AO284" s="177"/>
      <c r="AP284" s="177"/>
      <c r="AQ284" s="177"/>
      <c r="AR284" s="177"/>
      <c r="AS284" s="177"/>
      <c r="AT284" s="177"/>
      <c r="AU284" s="71">
        <f t="shared" si="263"/>
        <v>9</v>
      </c>
      <c r="AV284" s="76">
        <f t="shared" si="264"/>
        <v>0</v>
      </c>
      <c r="AW284" s="76">
        <f t="shared" si="265"/>
        <v>0</v>
      </c>
      <c r="AX284" s="76">
        <f t="shared" si="266"/>
        <v>0</v>
      </c>
      <c r="AY284" s="76">
        <f t="shared" si="267"/>
        <v>0</v>
      </c>
      <c r="AZ284" s="76">
        <f t="shared" si="268"/>
        <v>0</v>
      </c>
      <c r="BA284" s="71">
        <f t="shared" si="269"/>
        <v>9</v>
      </c>
      <c r="BB284" s="71">
        <f t="shared" si="270"/>
        <v>0</v>
      </c>
      <c r="BC284" s="77">
        <f t="shared" si="271"/>
        <v>0</v>
      </c>
      <c r="BD284" s="77">
        <f t="shared" si="272"/>
        <v>0</v>
      </c>
      <c r="BE284" s="77">
        <f t="shared" si="273"/>
        <v>0</v>
      </c>
      <c r="BF284" s="77">
        <f t="shared" si="274"/>
        <v>0</v>
      </c>
      <c r="BG284" s="77">
        <f t="shared" si="275"/>
        <v>0</v>
      </c>
      <c r="BH284" s="77">
        <f t="shared" si="276"/>
        <v>0</v>
      </c>
      <c r="BI284" s="77">
        <f t="shared" si="277"/>
        <v>0</v>
      </c>
      <c r="BJ284" s="77">
        <f t="shared" si="278"/>
        <v>0</v>
      </c>
      <c r="BK284" s="77">
        <f t="shared" si="279"/>
        <v>0</v>
      </c>
      <c r="BL284" s="77">
        <f t="shared" si="280"/>
        <v>0</v>
      </c>
      <c r="BM284" s="77">
        <f t="shared" si="281"/>
        <v>0</v>
      </c>
      <c r="BN284" s="77">
        <f t="shared" si="282"/>
        <v>0</v>
      </c>
      <c r="BO284" s="77">
        <f t="shared" si="283"/>
        <v>0</v>
      </c>
      <c r="BP284" s="77">
        <f t="shared" si="284"/>
        <v>0</v>
      </c>
      <c r="BQ284" s="77">
        <f t="shared" si="285"/>
        <v>0</v>
      </c>
      <c r="BR284" s="77">
        <f t="shared" si="286"/>
        <v>0</v>
      </c>
      <c r="BS284" s="77">
        <f t="shared" si="287"/>
        <v>0</v>
      </c>
      <c r="BT284" s="77">
        <f t="shared" si="288"/>
        <v>0</v>
      </c>
      <c r="BU284" s="77">
        <f t="shared" si="289"/>
        <v>0</v>
      </c>
      <c r="BV284" s="77">
        <f t="shared" si="290"/>
        <v>0</v>
      </c>
      <c r="BW284" s="177"/>
      <c r="BX284" s="12" t="str">
        <f t="shared" si="291"/>
        <v/>
      </c>
      <c r="BY284" s="95">
        <f t="shared" si="292"/>
        <v>0</v>
      </c>
      <c r="BZ284" s="177">
        <f t="shared" si="293"/>
        <v>0</v>
      </c>
      <c r="CA284" s="177">
        <f t="shared" si="294"/>
        <v>0</v>
      </c>
      <c r="CB284" s="177">
        <f t="shared" si="295"/>
        <v>0</v>
      </c>
      <c r="CC284" s="177">
        <f t="shared" si="296"/>
        <v>0</v>
      </c>
      <c r="CD284" s="177">
        <f t="shared" si="297"/>
        <v>0</v>
      </c>
      <c r="CE284" s="177">
        <f t="shared" si="298"/>
        <v>0</v>
      </c>
      <c r="CF284" s="177">
        <f t="shared" si="299"/>
        <v>0</v>
      </c>
      <c r="CG284" s="9"/>
    </row>
    <row r="285" spans="1:85">
      <c r="A285" s="205" t="s">
        <v>831</v>
      </c>
      <c r="B285" s="186" t="s">
        <v>832</v>
      </c>
      <c r="C285" s="187" t="s">
        <v>833</v>
      </c>
      <c r="D285" s="177" t="s">
        <v>61</v>
      </c>
      <c r="E285" s="201">
        <v>14</v>
      </c>
      <c r="F285" s="221">
        <v>5.32</v>
      </c>
      <c r="G285" s="68">
        <f t="shared" si="248"/>
        <v>74.48</v>
      </c>
      <c r="H285" s="69"/>
      <c r="I285" s="70">
        <f t="shared" si="249"/>
        <v>0</v>
      </c>
      <c r="J285" s="69"/>
      <c r="K285" s="70">
        <f t="shared" si="250"/>
        <v>0</v>
      </c>
      <c r="L285" s="69"/>
      <c r="M285" s="70">
        <f t="shared" si="251"/>
        <v>0</v>
      </c>
      <c r="N285" s="69"/>
      <c r="O285" s="70">
        <f t="shared" si="252"/>
        <v>0</v>
      </c>
      <c r="P285" s="69"/>
      <c r="Q285" s="70">
        <f t="shared" si="253"/>
        <v>0</v>
      </c>
      <c r="R285" s="71">
        <f t="shared" si="254"/>
        <v>14</v>
      </c>
      <c r="S285" s="70">
        <f t="shared" si="255"/>
        <v>74.48</v>
      </c>
      <c r="T285" s="72">
        <f t="shared" si="256"/>
        <v>0</v>
      </c>
      <c r="U285" s="73">
        <f t="shared" si="257"/>
        <v>0</v>
      </c>
      <c r="V285" s="73">
        <f t="shared" si="258"/>
        <v>0</v>
      </c>
      <c r="W285" s="73">
        <f t="shared" si="259"/>
        <v>0</v>
      </c>
      <c r="X285" s="73">
        <f t="shared" si="260"/>
        <v>0</v>
      </c>
      <c r="Y285" s="73">
        <f t="shared" si="261"/>
        <v>0</v>
      </c>
      <c r="Z285" s="73">
        <f t="shared" si="262"/>
        <v>0</v>
      </c>
      <c r="AA285" s="74"/>
      <c r="AB285" s="177"/>
      <c r="AC285" s="177"/>
      <c r="AD285" s="177"/>
      <c r="AE285" s="177"/>
      <c r="AF285" s="177"/>
      <c r="AG285" s="177"/>
      <c r="AH285" s="177"/>
      <c r="AI285" s="177"/>
      <c r="AJ285" s="177"/>
      <c r="AK285" s="177"/>
      <c r="AL285" s="177"/>
      <c r="AM285" s="177"/>
      <c r="AN285" s="177"/>
      <c r="AO285" s="177"/>
      <c r="AP285" s="177"/>
      <c r="AQ285" s="177"/>
      <c r="AR285" s="177"/>
      <c r="AS285" s="177"/>
      <c r="AT285" s="177"/>
      <c r="AU285" s="71">
        <f t="shared" si="263"/>
        <v>14</v>
      </c>
      <c r="AV285" s="76">
        <f t="shared" si="264"/>
        <v>0</v>
      </c>
      <c r="AW285" s="76">
        <f t="shared" si="265"/>
        <v>0</v>
      </c>
      <c r="AX285" s="76">
        <f t="shared" si="266"/>
        <v>0</v>
      </c>
      <c r="AY285" s="76">
        <f t="shared" si="267"/>
        <v>0</v>
      </c>
      <c r="AZ285" s="76">
        <f t="shared" si="268"/>
        <v>0</v>
      </c>
      <c r="BA285" s="71">
        <f t="shared" si="269"/>
        <v>14</v>
      </c>
      <c r="BB285" s="71">
        <f t="shared" si="270"/>
        <v>0</v>
      </c>
      <c r="BC285" s="77">
        <f t="shared" si="271"/>
        <v>0</v>
      </c>
      <c r="BD285" s="77">
        <f t="shared" si="272"/>
        <v>0</v>
      </c>
      <c r="BE285" s="77">
        <f t="shared" si="273"/>
        <v>0</v>
      </c>
      <c r="BF285" s="77">
        <f t="shared" si="274"/>
        <v>0</v>
      </c>
      <c r="BG285" s="77">
        <f t="shared" si="275"/>
        <v>0</v>
      </c>
      <c r="BH285" s="77">
        <f t="shared" si="276"/>
        <v>0</v>
      </c>
      <c r="BI285" s="77">
        <f t="shared" si="277"/>
        <v>0</v>
      </c>
      <c r="BJ285" s="77">
        <f t="shared" si="278"/>
        <v>0</v>
      </c>
      <c r="BK285" s="77">
        <f t="shared" si="279"/>
        <v>0</v>
      </c>
      <c r="BL285" s="77">
        <f t="shared" si="280"/>
        <v>0</v>
      </c>
      <c r="BM285" s="77">
        <f t="shared" si="281"/>
        <v>0</v>
      </c>
      <c r="BN285" s="77">
        <f t="shared" si="282"/>
        <v>0</v>
      </c>
      <c r="BO285" s="77">
        <f t="shared" si="283"/>
        <v>0</v>
      </c>
      <c r="BP285" s="77">
        <f t="shared" si="284"/>
        <v>0</v>
      </c>
      <c r="BQ285" s="77">
        <f t="shared" si="285"/>
        <v>0</v>
      </c>
      <c r="BR285" s="77">
        <f t="shared" si="286"/>
        <v>0</v>
      </c>
      <c r="BS285" s="77">
        <f t="shared" si="287"/>
        <v>0</v>
      </c>
      <c r="BT285" s="77">
        <f t="shared" si="288"/>
        <v>0</v>
      </c>
      <c r="BU285" s="77">
        <f t="shared" si="289"/>
        <v>0</v>
      </c>
      <c r="BV285" s="77">
        <f t="shared" si="290"/>
        <v>0</v>
      </c>
      <c r="BW285" s="177"/>
      <c r="BX285" s="12" t="str">
        <f t="shared" si="291"/>
        <v/>
      </c>
      <c r="BY285" s="95">
        <f t="shared" si="292"/>
        <v>0</v>
      </c>
      <c r="BZ285" s="177">
        <f t="shared" si="293"/>
        <v>0</v>
      </c>
      <c r="CA285" s="177">
        <f t="shared" si="294"/>
        <v>0</v>
      </c>
      <c r="CB285" s="177">
        <f t="shared" si="295"/>
        <v>0</v>
      </c>
      <c r="CC285" s="177">
        <f t="shared" si="296"/>
        <v>0</v>
      </c>
      <c r="CD285" s="177">
        <f t="shared" si="297"/>
        <v>0</v>
      </c>
      <c r="CE285" s="177">
        <f t="shared" si="298"/>
        <v>0</v>
      </c>
      <c r="CF285" s="177">
        <f t="shared" si="299"/>
        <v>0</v>
      </c>
      <c r="CG285" s="9"/>
    </row>
    <row r="286" spans="1:85">
      <c r="A286" s="205" t="s">
        <v>834</v>
      </c>
      <c r="B286" s="186" t="s">
        <v>835</v>
      </c>
      <c r="C286" s="187" t="s">
        <v>836</v>
      </c>
      <c r="D286" s="177" t="s">
        <v>61</v>
      </c>
      <c r="E286" s="201">
        <v>2</v>
      </c>
      <c r="F286" s="221">
        <v>10.23</v>
      </c>
      <c r="G286" s="68">
        <f t="shared" si="248"/>
        <v>20.46</v>
      </c>
      <c r="H286" s="69"/>
      <c r="I286" s="70">
        <f t="shared" si="249"/>
        <v>0</v>
      </c>
      <c r="J286" s="69"/>
      <c r="K286" s="70">
        <f t="shared" si="250"/>
        <v>0</v>
      </c>
      <c r="L286" s="69"/>
      <c r="M286" s="70">
        <f t="shared" si="251"/>
        <v>0</v>
      </c>
      <c r="N286" s="69"/>
      <c r="O286" s="70">
        <f t="shared" si="252"/>
        <v>0</v>
      </c>
      <c r="P286" s="69"/>
      <c r="Q286" s="70">
        <f t="shared" si="253"/>
        <v>0</v>
      </c>
      <c r="R286" s="71">
        <f t="shared" si="254"/>
        <v>2</v>
      </c>
      <c r="S286" s="70">
        <f t="shared" si="255"/>
        <v>20.46</v>
      </c>
      <c r="T286" s="72">
        <f t="shared" si="256"/>
        <v>0</v>
      </c>
      <c r="U286" s="73">
        <f t="shared" si="257"/>
        <v>0</v>
      </c>
      <c r="V286" s="73">
        <f t="shared" si="258"/>
        <v>0</v>
      </c>
      <c r="W286" s="73">
        <f t="shared" si="259"/>
        <v>0</v>
      </c>
      <c r="X286" s="73">
        <f t="shared" si="260"/>
        <v>0</v>
      </c>
      <c r="Y286" s="73">
        <f t="shared" si="261"/>
        <v>0</v>
      </c>
      <c r="Z286" s="73">
        <f t="shared" si="262"/>
        <v>0</v>
      </c>
      <c r="AA286" s="74"/>
      <c r="AB286" s="177"/>
      <c r="AC286" s="177"/>
      <c r="AD286" s="177"/>
      <c r="AE286" s="177"/>
      <c r="AF286" s="177"/>
      <c r="AG286" s="177"/>
      <c r="AH286" s="177"/>
      <c r="AI286" s="177"/>
      <c r="AJ286" s="177"/>
      <c r="AK286" s="177"/>
      <c r="AL286" s="177"/>
      <c r="AM286" s="177"/>
      <c r="AN286" s="177"/>
      <c r="AO286" s="177"/>
      <c r="AP286" s="177"/>
      <c r="AQ286" s="177"/>
      <c r="AR286" s="177"/>
      <c r="AS286" s="177"/>
      <c r="AT286" s="177"/>
      <c r="AU286" s="71">
        <f t="shared" si="263"/>
        <v>2</v>
      </c>
      <c r="AV286" s="76">
        <f t="shared" si="264"/>
        <v>0</v>
      </c>
      <c r="AW286" s="76">
        <f t="shared" si="265"/>
        <v>0</v>
      </c>
      <c r="AX286" s="76">
        <f t="shared" si="266"/>
        <v>0</v>
      </c>
      <c r="AY286" s="76">
        <f t="shared" si="267"/>
        <v>0</v>
      </c>
      <c r="AZ286" s="76">
        <f t="shared" si="268"/>
        <v>0</v>
      </c>
      <c r="BA286" s="71">
        <f t="shared" si="269"/>
        <v>2</v>
      </c>
      <c r="BB286" s="71">
        <f t="shared" si="270"/>
        <v>0</v>
      </c>
      <c r="BC286" s="77">
        <f t="shared" si="271"/>
        <v>0</v>
      </c>
      <c r="BD286" s="77">
        <f t="shared" si="272"/>
        <v>0</v>
      </c>
      <c r="BE286" s="77">
        <f t="shared" si="273"/>
        <v>0</v>
      </c>
      <c r="BF286" s="77">
        <f t="shared" si="274"/>
        <v>0</v>
      </c>
      <c r="BG286" s="77">
        <f t="shared" si="275"/>
        <v>0</v>
      </c>
      <c r="BH286" s="77">
        <f t="shared" si="276"/>
        <v>0</v>
      </c>
      <c r="BI286" s="77">
        <f t="shared" si="277"/>
        <v>0</v>
      </c>
      <c r="BJ286" s="77">
        <f t="shared" si="278"/>
        <v>0</v>
      </c>
      <c r="BK286" s="77">
        <f t="shared" si="279"/>
        <v>0</v>
      </c>
      <c r="BL286" s="77">
        <f t="shared" si="280"/>
        <v>0</v>
      </c>
      <c r="BM286" s="77">
        <f t="shared" si="281"/>
        <v>0</v>
      </c>
      <c r="BN286" s="77">
        <f t="shared" si="282"/>
        <v>0</v>
      </c>
      <c r="BO286" s="77">
        <f t="shared" si="283"/>
        <v>0</v>
      </c>
      <c r="BP286" s="77">
        <f t="shared" si="284"/>
        <v>0</v>
      </c>
      <c r="BQ286" s="77">
        <f t="shared" si="285"/>
        <v>0</v>
      </c>
      <c r="BR286" s="77">
        <f t="shared" si="286"/>
        <v>0</v>
      </c>
      <c r="BS286" s="77">
        <f t="shared" si="287"/>
        <v>0</v>
      </c>
      <c r="BT286" s="77">
        <f t="shared" si="288"/>
        <v>0</v>
      </c>
      <c r="BU286" s="77">
        <f t="shared" si="289"/>
        <v>0</v>
      </c>
      <c r="BV286" s="77">
        <f t="shared" si="290"/>
        <v>0</v>
      </c>
      <c r="BW286" s="177"/>
      <c r="BX286" s="12" t="str">
        <f t="shared" si="291"/>
        <v/>
      </c>
      <c r="BY286" s="95">
        <f t="shared" si="292"/>
        <v>0</v>
      </c>
      <c r="BZ286" s="177">
        <f t="shared" si="293"/>
        <v>0</v>
      </c>
      <c r="CA286" s="177">
        <f t="shared" si="294"/>
        <v>0</v>
      </c>
      <c r="CB286" s="177">
        <f t="shared" si="295"/>
        <v>0</v>
      </c>
      <c r="CC286" s="177">
        <f t="shared" si="296"/>
        <v>0</v>
      </c>
      <c r="CD286" s="177">
        <f t="shared" si="297"/>
        <v>0</v>
      </c>
      <c r="CE286" s="177">
        <f t="shared" si="298"/>
        <v>0</v>
      </c>
      <c r="CF286" s="177">
        <f t="shared" si="299"/>
        <v>0</v>
      </c>
      <c r="CG286" s="9"/>
    </row>
    <row r="287" spans="1:85">
      <c r="A287" s="205" t="s">
        <v>837</v>
      </c>
      <c r="B287" s="186" t="s">
        <v>838</v>
      </c>
      <c r="C287" s="187" t="s">
        <v>839</v>
      </c>
      <c r="D287" s="177" t="s">
        <v>61</v>
      </c>
      <c r="E287" s="201">
        <v>2</v>
      </c>
      <c r="F287" s="221">
        <v>8.74</v>
      </c>
      <c r="G287" s="68">
        <f t="shared" si="248"/>
        <v>17.48</v>
      </c>
      <c r="H287" s="69"/>
      <c r="I287" s="70">
        <f t="shared" si="249"/>
        <v>0</v>
      </c>
      <c r="J287" s="69"/>
      <c r="K287" s="70">
        <f t="shared" si="250"/>
        <v>0</v>
      </c>
      <c r="L287" s="69"/>
      <c r="M287" s="70">
        <f t="shared" si="251"/>
        <v>0</v>
      </c>
      <c r="N287" s="69"/>
      <c r="O287" s="70">
        <f t="shared" si="252"/>
        <v>0</v>
      </c>
      <c r="P287" s="69"/>
      <c r="Q287" s="70">
        <f t="shared" si="253"/>
        <v>0</v>
      </c>
      <c r="R287" s="71">
        <f t="shared" si="254"/>
        <v>2</v>
      </c>
      <c r="S287" s="70">
        <f t="shared" si="255"/>
        <v>17.48</v>
      </c>
      <c r="T287" s="72">
        <f t="shared" si="256"/>
        <v>0</v>
      </c>
      <c r="U287" s="73">
        <f t="shared" si="257"/>
        <v>0</v>
      </c>
      <c r="V287" s="73">
        <f t="shared" si="258"/>
        <v>0</v>
      </c>
      <c r="W287" s="73">
        <f t="shared" si="259"/>
        <v>0</v>
      </c>
      <c r="X287" s="73">
        <f t="shared" si="260"/>
        <v>0</v>
      </c>
      <c r="Y287" s="73">
        <f t="shared" si="261"/>
        <v>0</v>
      </c>
      <c r="Z287" s="73">
        <f t="shared" si="262"/>
        <v>0</v>
      </c>
      <c r="AA287" s="74"/>
      <c r="AB287" s="177"/>
      <c r="AC287" s="177"/>
      <c r="AD287" s="177"/>
      <c r="AE287" s="177"/>
      <c r="AF287" s="177"/>
      <c r="AG287" s="177"/>
      <c r="AH287" s="177"/>
      <c r="AI287" s="177"/>
      <c r="AJ287" s="177"/>
      <c r="AK287" s="177"/>
      <c r="AL287" s="177"/>
      <c r="AM287" s="177"/>
      <c r="AN287" s="177"/>
      <c r="AO287" s="177"/>
      <c r="AP287" s="177"/>
      <c r="AQ287" s="177"/>
      <c r="AR287" s="177"/>
      <c r="AS287" s="177"/>
      <c r="AT287" s="177"/>
      <c r="AU287" s="71">
        <f t="shared" si="263"/>
        <v>2</v>
      </c>
      <c r="AV287" s="76">
        <f t="shared" si="264"/>
        <v>0</v>
      </c>
      <c r="AW287" s="76">
        <f t="shared" si="265"/>
        <v>0</v>
      </c>
      <c r="AX287" s="76">
        <f t="shared" si="266"/>
        <v>0</v>
      </c>
      <c r="AY287" s="76">
        <f t="shared" si="267"/>
        <v>0</v>
      </c>
      <c r="AZ287" s="76">
        <f t="shared" si="268"/>
        <v>0</v>
      </c>
      <c r="BA287" s="71">
        <f t="shared" si="269"/>
        <v>2</v>
      </c>
      <c r="BB287" s="71">
        <f t="shared" si="270"/>
        <v>0</v>
      </c>
      <c r="BC287" s="77">
        <f t="shared" si="271"/>
        <v>0</v>
      </c>
      <c r="BD287" s="77">
        <f t="shared" si="272"/>
        <v>0</v>
      </c>
      <c r="BE287" s="77">
        <f t="shared" si="273"/>
        <v>0</v>
      </c>
      <c r="BF287" s="77">
        <f t="shared" si="274"/>
        <v>0</v>
      </c>
      <c r="BG287" s="77">
        <f t="shared" si="275"/>
        <v>0</v>
      </c>
      <c r="BH287" s="77">
        <f t="shared" si="276"/>
        <v>0</v>
      </c>
      <c r="BI287" s="77">
        <f t="shared" si="277"/>
        <v>0</v>
      </c>
      <c r="BJ287" s="77">
        <f t="shared" si="278"/>
        <v>0</v>
      </c>
      <c r="BK287" s="77">
        <f t="shared" si="279"/>
        <v>0</v>
      </c>
      <c r="BL287" s="77">
        <f t="shared" si="280"/>
        <v>0</v>
      </c>
      <c r="BM287" s="77">
        <f t="shared" si="281"/>
        <v>0</v>
      </c>
      <c r="BN287" s="77">
        <f t="shared" si="282"/>
        <v>0</v>
      </c>
      <c r="BO287" s="77">
        <f t="shared" si="283"/>
        <v>0</v>
      </c>
      <c r="BP287" s="77">
        <f t="shared" si="284"/>
        <v>0</v>
      </c>
      <c r="BQ287" s="77">
        <f t="shared" si="285"/>
        <v>0</v>
      </c>
      <c r="BR287" s="77">
        <f t="shared" si="286"/>
        <v>0</v>
      </c>
      <c r="BS287" s="77">
        <f t="shared" si="287"/>
        <v>0</v>
      </c>
      <c r="BT287" s="77">
        <f t="shared" si="288"/>
        <v>0</v>
      </c>
      <c r="BU287" s="77">
        <f t="shared" si="289"/>
        <v>0</v>
      </c>
      <c r="BV287" s="77">
        <f t="shared" si="290"/>
        <v>0</v>
      </c>
      <c r="BW287" s="177"/>
      <c r="BX287" s="12" t="str">
        <f t="shared" si="291"/>
        <v/>
      </c>
      <c r="BY287" s="95">
        <f t="shared" si="292"/>
        <v>0</v>
      </c>
      <c r="BZ287" s="177">
        <f t="shared" si="293"/>
        <v>0</v>
      </c>
      <c r="CA287" s="177">
        <f t="shared" si="294"/>
        <v>0</v>
      </c>
      <c r="CB287" s="177">
        <f t="shared" si="295"/>
        <v>0</v>
      </c>
      <c r="CC287" s="177">
        <f t="shared" si="296"/>
        <v>0</v>
      </c>
      <c r="CD287" s="177">
        <f t="shared" si="297"/>
        <v>0</v>
      </c>
      <c r="CE287" s="177">
        <f t="shared" si="298"/>
        <v>0</v>
      </c>
      <c r="CF287" s="177">
        <f t="shared" si="299"/>
        <v>0</v>
      </c>
      <c r="CG287" s="9"/>
    </row>
    <row r="288" spans="1:85">
      <c r="A288" s="205" t="s">
        <v>840</v>
      </c>
      <c r="B288" s="186" t="s">
        <v>841</v>
      </c>
      <c r="C288" s="187" t="s">
        <v>842</v>
      </c>
      <c r="D288" s="177" t="s">
        <v>61</v>
      </c>
      <c r="E288" s="201">
        <v>6</v>
      </c>
      <c r="F288" s="221">
        <v>4.2</v>
      </c>
      <c r="G288" s="68">
        <f t="shared" si="248"/>
        <v>25.200000000000003</v>
      </c>
      <c r="H288" s="69"/>
      <c r="I288" s="70">
        <f t="shared" si="249"/>
        <v>0</v>
      </c>
      <c r="J288" s="69"/>
      <c r="K288" s="70">
        <f t="shared" si="250"/>
        <v>0</v>
      </c>
      <c r="L288" s="69"/>
      <c r="M288" s="70">
        <f t="shared" si="251"/>
        <v>0</v>
      </c>
      <c r="N288" s="69"/>
      <c r="O288" s="70">
        <f t="shared" si="252"/>
        <v>0</v>
      </c>
      <c r="P288" s="69"/>
      <c r="Q288" s="70">
        <f t="shared" si="253"/>
        <v>0</v>
      </c>
      <c r="R288" s="71">
        <f t="shared" si="254"/>
        <v>6</v>
      </c>
      <c r="S288" s="70">
        <f t="shared" si="255"/>
        <v>25.200000000000003</v>
      </c>
      <c r="T288" s="72">
        <f t="shared" si="256"/>
        <v>0</v>
      </c>
      <c r="U288" s="73">
        <f t="shared" si="257"/>
        <v>0</v>
      </c>
      <c r="V288" s="73">
        <f t="shared" si="258"/>
        <v>0</v>
      </c>
      <c r="W288" s="73">
        <f t="shared" si="259"/>
        <v>0</v>
      </c>
      <c r="X288" s="73">
        <f t="shared" si="260"/>
        <v>0</v>
      </c>
      <c r="Y288" s="73">
        <f t="shared" si="261"/>
        <v>0</v>
      </c>
      <c r="Z288" s="73">
        <f t="shared" si="262"/>
        <v>0</v>
      </c>
      <c r="AA288" s="74"/>
      <c r="AB288" s="177"/>
      <c r="AC288" s="177"/>
      <c r="AD288" s="177"/>
      <c r="AE288" s="177"/>
      <c r="AF288" s="177"/>
      <c r="AG288" s="177"/>
      <c r="AH288" s="177"/>
      <c r="AI288" s="177"/>
      <c r="AJ288" s="177"/>
      <c r="AK288" s="177"/>
      <c r="AL288" s="177"/>
      <c r="AM288" s="177"/>
      <c r="AN288" s="177"/>
      <c r="AO288" s="177"/>
      <c r="AP288" s="177"/>
      <c r="AQ288" s="177"/>
      <c r="AR288" s="177"/>
      <c r="AS288" s="177"/>
      <c r="AT288" s="177"/>
      <c r="AU288" s="71">
        <f t="shared" si="263"/>
        <v>6</v>
      </c>
      <c r="AV288" s="76">
        <f t="shared" si="264"/>
        <v>0</v>
      </c>
      <c r="AW288" s="76">
        <f t="shared" si="265"/>
        <v>0</v>
      </c>
      <c r="AX288" s="76">
        <f t="shared" si="266"/>
        <v>0</v>
      </c>
      <c r="AY288" s="76">
        <f t="shared" si="267"/>
        <v>0</v>
      </c>
      <c r="AZ288" s="76">
        <f t="shared" si="268"/>
        <v>0</v>
      </c>
      <c r="BA288" s="71">
        <f t="shared" si="269"/>
        <v>6</v>
      </c>
      <c r="BB288" s="71">
        <f t="shared" si="270"/>
        <v>0</v>
      </c>
      <c r="BC288" s="77">
        <f t="shared" si="271"/>
        <v>0</v>
      </c>
      <c r="BD288" s="77">
        <f t="shared" si="272"/>
        <v>0</v>
      </c>
      <c r="BE288" s="77">
        <f t="shared" si="273"/>
        <v>0</v>
      </c>
      <c r="BF288" s="77">
        <f t="shared" si="274"/>
        <v>0</v>
      </c>
      <c r="BG288" s="77">
        <f t="shared" si="275"/>
        <v>0</v>
      </c>
      <c r="BH288" s="77">
        <f t="shared" si="276"/>
        <v>0</v>
      </c>
      <c r="BI288" s="77">
        <f t="shared" si="277"/>
        <v>0</v>
      </c>
      <c r="BJ288" s="77">
        <f t="shared" si="278"/>
        <v>0</v>
      </c>
      <c r="BK288" s="77">
        <f t="shared" si="279"/>
        <v>0</v>
      </c>
      <c r="BL288" s="77">
        <f t="shared" si="280"/>
        <v>0</v>
      </c>
      <c r="BM288" s="77">
        <f t="shared" si="281"/>
        <v>0</v>
      </c>
      <c r="BN288" s="77">
        <f t="shared" si="282"/>
        <v>0</v>
      </c>
      <c r="BO288" s="77">
        <f t="shared" si="283"/>
        <v>0</v>
      </c>
      <c r="BP288" s="77">
        <f t="shared" si="284"/>
        <v>0</v>
      </c>
      <c r="BQ288" s="77">
        <f t="shared" si="285"/>
        <v>0</v>
      </c>
      <c r="BR288" s="77">
        <f t="shared" si="286"/>
        <v>0</v>
      </c>
      <c r="BS288" s="77">
        <f t="shared" si="287"/>
        <v>0</v>
      </c>
      <c r="BT288" s="77">
        <f t="shared" si="288"/>
        <v>0</v>
      </c>
      <c r="BU288" s="77">
        <f t="shared" si="289"/>
        <v>0</v>
      </c>
      <c r="BV288" s="77">
        <f t="shared" si="290"/>
        <v>0</v>
      </c>
      <c r="BW288" s="177"/>
      <c r="BX288" s="12" t="str">
        <f t="shared" si="291"/>
        <v/>
      </c>
      <c r="BY288" s="95">
        <f t="shared" si="292"/>
        <v>0</v>
      </c>
      <c r="BZ288" s="177">
        <f t="shared" si="293"/>
        <v>0</v>
      </c>
      <c r="CA288" s="177">
        <f t="shared" si="294"/>
        <v>0</v>
      </c>
      <c r="CB288" s="177">
        <f t="shared" si="295"/>
        <v>0</v>
      </c>
      <c r="CC288" s="177">
        <f t="shared" si="296"/>
        <v>0</v>
      </c>
      <c r="CD288" s="177">
        <f t="shared" si="297"/>
        <v>0</v>
      </c>
      <c r="CE288" s="177">
        <f t="shared" si="298"/>
        <v>0</v>
      </c>
      <c r="CF288" s="177">
        <f t="shared" si="299"/>
        <v>0</v>
      </c>
      <c r="CG288" s="9"/>
    </row>
    <row r="289" spans="1:85">
      <c r="A289" s="205" t="s">
        <v>840</v>
      </c>
      <c r="B289" s="186" t="s">
        <v>843</v>
      </c>
      <c r="C289" s="187" t="s">
        <v>844</v>
      </c>
      <c r="D289" s="177" t="s">
        <v>61</v>
      </c>
      <c r="E289" s="201">
        <v>14</v>
      </c>
      <c r="F289" s="221">
        <v>4.2</v>
      </c>
      <c r="G289" s="68">
        <f t="shared" si="248"/>
        <v>58.800000000000004</v>
      </c>
      <c r="H289" s="69"/>
      <c r="I289" s="70">
        <f t="shared" si="249"/>
        <v>0</v>
      </c>
      <c r="J289" s="69"/>
      <c r="K289" s="70">
        <f t="shared" si="250"/>
        <v>0</v>
      </c>
      <c r="L289" s="69"/>
      <c r="M289" s="70">
        <f t="shared" si="251"/>
        <v>0</v>
      </c>
      <c r="N289" s="69"/>
      <c r="O289" s="70">
        <f t="shared" si="252"/>
        <v>0</v>
      </c>
      <c r="P289" s="69"/>
      <c r="Q289" s="70">
        <f t="shared" si="253"/>
        <v>0</v>
      </c>
      <c r="R289" s="71">
        <f t="shared" si="254"/>
        <v>14</v>
      </c>
      <c r="S289" s="70">
        <f t="shared" si="255"/>
        <v>58.800000000000004</v>
      </c>
      <c r="T289" s="72">
        <f t="shared" si="256"/>
        <v>0</v>
      </c>
      <c r="U289" s="73">
        <f t="shared" si="257"/>
        <v>0</v>
      </c>
      <c r="V289" s="73">
        <f t="shared" si="258"/>
        <v>0</v>
      </c>
      <c r="W289" s="73">
        <f t="shared" si="259"/>
        <v>0</v>
      </c>
      <c r="X289" s="73">
        <f t="shared" si="260"/>
        <v>0</v>
      </c>
      <c r="Y289" s="73">
        <f t="shared" si="261"/>
        <v>0</v>
      </c>
      <c r="Z289" s="73">
        <f t="shared" si="262"/>
        <v>0</v>
      </c>
      <c r="AA289" s="74"/>
      <c r="AB289" s="177"/>
      <c r="AC289" s="177"/>
      <c r="AD289" s="177"/>
      <c r="AE289" s="177"/>
      <c r="AF289" s="177"/>
      <c r="AG289" s="177"/>
      <c r="AH289" s="177"/>
      <c r="AI289" s="177"/>
      <c r="AJ289" s="177"/>
      <c r="AK289" s="177"/>
      <c r="AL289" s="177"/>
      <c r="AM289" s="177"/>
      <c r="AN289" s="177"/>
      <c r="AO289" s="177"/>
      <c r="AP289" s="177"/>
      <c r="AQ289" s="177"/>
      <c r="AR289" s="177"/>
      <c r="AS289" s="177"/>
      <c r="AT289" s="177"/>
      <c r="AU289" s="71">
        <f t="shared" si="263"/>
        <v>14</v>
      </c>
      <c r="AV289" s="76">
        <f t="shared" si="264"/>
        <v>0</v>
      </c>
      <c r="AW289" s="76">
        <f t="shared" si="265"/>
        <v>0</v>
      </c>
      <c r="AX289" s="76">
        <f t="shared" si="266"/>
        <v>0</v>
      </c>
      <c r="AY289" s="76">
        <f t="shared" si="267"/>
        <v>0</v>
      </c>
      <c r="AZ289" s="76">
        <f t="shared" si="268"/>
        <v>0</v>
      </c>
      <c r="BA289" s="71">
        <f t="shared" si="269"/>
        <v>14</v>
      </c>
      <c r="BB289" s="71">
        <f t="shared" si="270"/>
        <v>0</v>
      </c>
      <c r="BC289" s="77">
        <f t="shared" si="271"/>
        <v>0</v>
      </c>
      <c r="BD289" s="77">
        <f t="shared" si="272"/>
        <v>0</v>
      </c>
      <c r="BE289" s="77">
        <f t="shared" si="273"/>
        <v>0</v>
      </c>
      <c r="BF289" s="77">
        <f t="shared" si="274"/>
        <v>0</v>
      </c>
      <c r="BG289" s="77">
        <f t="shared" si="275"/>
        <v>0</v>
      </c>
      <c r="BH289" s="77">
        <f t="shared" si="276"/>
        <v>0</v>
      </c>
      <c r="BI289" s="77">
        <f t="shared" si="277"/>
        <v>0</v>
      </c>
      <c r="BJ289" s="77">
        <f t="shared" si="278"/>
        <v>0</v>
      </c>
      <c r="BK289" s="77">
        <f t="shared" si="279"/>
        <v>0</v>
      </c>
      <c r="BL289" s="77">
        <f t="shared" si="280"/>
        <v>0</v>
      </c>
      <c r="BM289" s="77">
        <f t="shared" si="281"/>
        <v>0</v>
      </c>
      <c r="BN289" s="77">
        <f t="shared" si="282"/>
        <v>0</v>
      </c>
      <c r="BO289" s="77">
        <f t="shared" si="283"/>
        <v>0</v>
      </c>
      <c r="BP289" s="77">
        <f t="shared" si="284"/>
        <v>0</v>
      </c>
      <c r="BQ289" s="77">
        <f t="shared" si="285"/>
        <v>0</v>
      </c>
      <c r="BR289" s="77">
        <f t="shared" si="286"/>
        <v>0</v>
      </c>
      <c r="BS289" s="77">
        <f t="shared" si="287"/>
        <v>0</v>
      </c>
      <c r="BT289" s="77">
        <f t="shared" si="288"/>
        <v>0</v>
      </c>
      <c r="BU289" s="77">
        <f t="shared" si="289"/>
        <v>0</v>
      </c>
      <c r="BV289" s="77">
        <f t="shared" si="290"/>
        <v>0</v>
      </c>
      <c r="BW289" s="177"/>
      <c r="BX289" s="12" t="str">
        <f t="shared" si="291"/>
        <v/>
      </c>
      <c r="BY289" s="95">
        <f t="shared" si="292"/>
        <v>0</v>
      </c>
      <c r="BZ289" s="177">
        <f t="shared" si="293"/>
        <v>0</v>
      </c>
      <c r="CA289" s="177">
        <f t="shared" si="294"/>
        <v>0</v>
      </c>
      <c r="CB289" s="177">
        <f t="shared" si="295"/>
        <v>0</v>
      </c>
      <c r="CC289" s="177">
        <f t="shared" si="296"/>
        <v>0</v>
      </c>
      <c r="CD289" s="177">
        <f t="shared" si="297"/>
        <v>0</v>
      </c>
      <c r="CE289" s="177">
        <f t="shared" si="298"/>
        <v>0</v>
      </c>
      <c r="CF289" s="177">
        <f t="shared" si="299"/>
        <v>0</v>
      </c>
      <c r="CG289" s="9"/>
    </row>
    <row r="290" spans="1:85">
      <c r="A290" s="205" t="s">
        <v>845</v>
      </c>
      <c r="B290" s="186" t="s">
        <v>846</v>
      </c>
      <c r="C290" s="187" t="s">
        <v>847</v>
      </c>
      <c r="D290" s="177" t="s">
        <v>61</v>
      </c>
      <c r="E290" s="201">
        <v>15</v>
      </c>
      <c r="F290" s="221">
        <v>9.76</v>
      </c>
      <c r="G290" s="68">
        <f t="shared" si="248"/>
        <v>146.4</v>
      </c>
      <c r="H290" s="69"/>
      <c r="I290" s="70">
        <f t="shared" si="249"/>
        <v>0</v>
      </c>
      <c r="J290" s="69"/>
      <c r="K290" s="70">
        <f t="shared" si="250"/>
        <v>0</v>
      </c>
      <c r="L290" s="69"/>
      <c r="M290" s="70">
        <f t="shared" si="251"/>
        <v>0</v>
      </c>
      <c r="N290" s="69"/>
      <c r="O290" s="70">
        <f t="shared" si="252"/>
        <v>0</v>
      </c>
      <c r="P290" s="69"/>
      <c r="Q290" s="70">
        <f t="shared" si="253"/>
        <v>0</v>
      </c>
      <c r="R290" s="71">
        <f t="shared" si="254"/>
        <v>15</v>
      </c>
      <c r="S290" s="70">
        <f t="shared" si="255"/>
        <v>146.4</v>
      </c>
      <c r="T290" s="72">
        <f t="shared" si="256"/>
        <v>0</v>
      </c>
      <c r="U290" s="73">
        <f t="shared" si="257"/>
        <v>0</v>
      </c>
      <c r="V290" s="73">
        <f t="shared" si="258"/>
        <v>0</v>
      </c>
      <c r="W290" s="73">
        <f t="shared" si="259"/>
        <v>0</v>
      </c>
      <c r="X290" s="73">
        <f t="shared" si="260"/>
        <v>0</v>
      </c>
      <c r="Y290" s="73">
        <f t="shared" si="261"/>
        <v>0</v>
      </c>
      <c r="Z290" s="73">
        <f t="shared" si="262"/>
        <v>0</v>
      </c>
      <c r="AA290" s="74"/>
      <c r="AB290" s="177"/>
      <c r="AC290" s="177"/>
      <c r="AD290" s="177"/>
      <c r="AE290" s="177"/>
      <c r="AF290" s="177"/>
      <c r="AG290" s="177"/>
      <c r="AH290" s="177"/>
      <c r="AI290" s="177"/>
      <c r="AJ290" s="177"/>
      <c r="AK290" s="177"/>
      <c r="AL290" s="177"/>
      <c r="AM290" s="177"/>
      <c r="AN290" s="177"/>
      <c r="AO290" s="177"/>
      <c r="AP290" s="177"/>
      <c r="AQ290" s="177"/>
      <c r="AR290" s="177"/>
      <c r="AS290" s="177"/>
      <c r="AT290" s="177"/>
      <c r="AU290" s="71">
        <f t="shared" si="263"/>
        <v>15</v>
      </c>
      <c r="AV290" s="76">
        <f t="shared" si="264"/>
        <v>0</v>
      </c>
      <c r="AW290" s="76">
        <f t="shared" si="265"/>
        <v>0</v>
      </c>
      <c r="AX290" s="76">
        <f t="shared" si="266"/>
        <v>0</v>
      </c>
      <c r="AY290" s="76">
        <f t="shared" si="267"/>
        <v>0</v>
      </c>
      <c r="AZ290" s="76">
        <f t="shared" si="268"/>
        <v>0</v>
      </c>
      <c r="BA290" s="71">
        <f t="shared" si="269"/>
        <v>15</v>
      </c>
      <c r="BB290" s="71">
        <f t="shared" si="270"/>
        <v>0</v>
      </c>
      <c r="BC290" s="77">
        <f t="shared" si="271"/>
        <v>0</v>
      </c>
      <c r="BD290" s="77">
        <f t="shared" si="272"/>
        <v>0</v>
      </c>
      <c r="BE290" s="77">
        <f t="shared" si="273"/>
        <v>0</v>
      </c>
      <c r="BF290" s="77">
        <f t="shared" si="274"/>
        <v>0</v>
      </c>
      <c r="BG290" s="77">
        <f t="shared" si="275"/>
        <v>0</v>
      </c>
      <c r="BH290" s="77">
        <f t="shared" si="276"/>
        <v>0</v>
      </c>
      <c r="BI290" s="77">
        <f t="shared" si="277"/>
        <v>0</v>
      </c>
      <c r="BJ290" s="77">
        <f t="shared" si="278"/>
        <v>0</v>
      </c>
      <c r="BK290" s="77">
        <f t="shared" si="279"/>
        <v>0</v>
      </c>
      <c r="BL290" s="77">
        <f t="shared" si="280"/>
        <v>0</v>
      </c>
      <c r="BM290" s="77">
        <f t="shared" si="281"/>
        <v>0</v>
      </c>
      <c r="BN290" s="77">
        <f t="shared" si="282"/>
        <v>0</v>
      </c>
      <c r="BO290" s="77">
        <f t="shared" si="283"/>
        <v>0</v>
      </c>
      <c r="BP290" s="77">
        <f t="shared" si="284"/>
        <v>0</v>
      </c>
      <c r="BQ290" s="77">
        <f t="shared" si="285"/>
        <v>0</v>
      </c>
      <c r="BR290" s="77">
        <f t="shared" si="286"/>
        <v>0</v>
      </c>
      <c r="BS290" s="77">
        <f t="shared" si="287"/>
        <v>0</v>
      </c>
      <c r="BT290" s="77">
        <f t="shared" si="288"/>
        <v>0</v>
      </c>
      <c r="BU290" s="77">
        <f t="shared" si="289"/>
        <v>0</v>
      </c>
      <c r="BV290" s="77">
        <f t="shared" si="290"/>
        <v>0</v>
      </c>
      <c r="BW290" s="177"/>
      <c r="BX290" s="12" t="str">
        <f t="shared" si="291"/>
        <v/>
      </c>
      <c r="BY290" s="95">
        <f t="shared" si="292"/>
        <v>0</v>
      </c>
      <c r="BZ290" s="177">
        <f t="shared" si="293"/>
        <v>0</v>
      </c>
      <c r="CA290" s="177">
        <f t="shared" si="294"/>
        <v>0</v>
      </c>
      <c r="CB290" s="177">
        <f t="shared" si="295"/>
        <v>0</v>
      </c>
      <c r="CC290" s="177">
        <f t="shared" si="296"/>
        <v>0</v>
      </c>
      <c r="CD290" s="177">
        <f t="shared" si="297"/>
        <v>0</v>
      </c>
      <c r="CE290" s="177">
        <f t="shared" si="298"/>
        <v>0</v>
      </c>
      <c r="CF290" s="177">
        <f t="shared" si="299"/>
        <v>0</v>
      </c>
      <c r="CG290" s="9"/>
    </row>
    <row r="291" spans="1:85">
      <c r="A291" s="205" t="s">
        <v>848</v>
      </c>
      <c r="B291" s="186" t="s">
        <v>849</v>
      </c>
      <c r="C291" s="187" t="s">
        <v>850</v>
      </c>
      <c r="D291" s="177" t="s">
        <v>61</v>
      </c>
      <c r="E291" s="201">
        <v>4</v>
      </c>
      <c r="F291" s="221">
        <v>3.94</v>
      </c>
      <c r="G291" s="68">
        <f t="shared" si="248"/>
        <v>15.76</v>
      </c>
      <c r="H291" s="69"/>
      <c r="I291" s="70">
        <f t="shared" si="249"/>
        <v>0</v>
      </c>
      <c r="J291" s="69"/>
      <c r="K291" s="70">
        <f t="shared" si="250"/>
        <v>0</v>
      </c>
      <c r="L291" s="69"/>
      <c r="M291" s="70">
        <f t="shared" si="251"/>
        <v>0</v>
      </c>
      <c r="N291" s="69"/>
      <c r="O291" s="70">
        <f t="shared" si="252"/>
        <v>0</v>
      </c>
      <c r="P291" s="69"/>
      <c r="Q291" s="70">
        <f t="shared" si="253"/>
        <v>0</v>
      </c>
      <c r="R291" s="71">
        <f t="shared" si="254"/>
        <v>4</v>
      </c>
      <c r="S291" s="70">
        <f t="shared" si="255"/>
        <v>15.76</v>
      </c>
      <c r="T291" s="72">
        <f t="shared" si="256"/>
        <v>0</v>
      </c>
      <c r="U291" s="73">
        <f t="shared" si="257"/>
        <v>0</v>
      </c>
      <c r="V291" s="73">
        <f t="shared" si="258"/>
        <v>0</v>
      </c>
      <c r="W291" s="73">
        <f t="shared" si="259"/>
        <v>0</v>
      </c>
      <c r="X291" s="73">
        <f t="shared" si="260"/>
        <v>0</v>
      </c>
      <c r="Y291" s="73">
        <f t="shared" si="261"/>
        <v>0</v>
      </c>
      <c r="Z291" s="73">
        <f t="shared" si="262"/>
        <v>0</v>
      </c>
      <c r="AA291" s="74"/>
      <c r="AB291" s="177"/>
      <c r="AC291" s="177"/>
      <c r="AD291" s="177"/>
      <c r="AE291" s="177"/>
      <c r="AF291" s="177"/>
      <c r="AG291" s="177"/>
      <c r="AH291" s="177"/>
      <c r="AI291" s="177"/>
      <c r="AJ291" s="177"/>
      <c r="AK291" s="177"/>
      <c r="AL291" s="177"/>
      <c r="AM291" s="177"/>
      <c r="AN291" s="177"/>
      <c r="AO291" s="177"/>
      <c r="AP291" s="177"/>
      <c r="AQ291" s="177"/>
      <c r="AR291" s="177"/>
      <c r="AS291" s="177"/>
      <c r="AT291" s="177"/>
      <c r="AU291" s="71">
        <f t="shared" si="263"/>
        <v>4</v>
      </c>
      <c r="AV291" s="76">
        <f t="shared" si="264"/>
        <v>0</v>
      </c>
      <c r="AW291" s="76">
        <f t="shared" si="265"/>
        <v>0</v>
      </c>
      <c r="AX291" s="76">
        <f t="shared" si="266"/>
        <v>0</v>
      </c>
      <c r="AY291" s="76">
        <f t="shared" si="267"/>
        <v>0</v>
      </c>
      <c r="AZ291" s="76">
        <f t="shared" si="268"/>
        <v>0</v>
      </c>
      <c r="BA291" s="71">
        <f t="shared" si="269"/>
        <v>4</v>
      </c>
      <c r="BB291" s="71">
        <f t="shared" si="270"/>
        <v>0</v>
      </c>
      <c r="BC291" s="77">
        <f t="shared" si="271"/>
        <v>0</v>
      </c>
      <c r="BD291" s="77">
        <f t="shared" si="272"/>
        <v>0</v>
      </c>
      <c r="BE291" s="77">
        <f t="shared" si="273"/>
        <v>0</v>
      </c>
      <c r="BF291" s="77">
        <f t="shared" si="274"/>
        <v>0</v>
      </c>
      <c r="BG291" s="77">
        <f t="shared" si="275"/>
        <v>0</v>
      </c>
      <c r="BH291" s="77">
        <f t="shared" si="276"/>
        <v>0</v>
      </c>
      <c r="BI291" s="77">
        <f t="shared" si="277"/>
        <v>0</v>
      </c>
      <c r="BJ291" s="77">
        <f t="shared" si="278"/>
        <v>0</v>
      </c>
      <c r="BK291" s="77">
        <f t="shared" si="279"/>
        <v>0</v>
      </c>
      <c r="BL291" s="77">
        <f t="shared" si="280"/>
        <v>0</v>
      </c>
      <c r="BM291" s="77">
        <f t="shared" si="281"/>
        <v>0</v>
      </c>
      <c r="BN291" s="77">
        <f t="shared" si="282"/>
        <v>0</v>
      </c>
      <c r="BO291" s="77">
        <f t="shared" si="283"/>
        <v>0</v>
      </c>
      <c r="BP291" s="77">
        <f t="shared" si="284"/>
        <v>0</v>
      </c>
      <c r="BQ291" s="77">
        <f t="shared" si="285"/>
        <v>0</v>
      </c>
      <c r="BR291" s="77">
        <f t="shared" si="286"/>
        <v>0</v>
      </c>
      <c r="BS291" s="77">
        <f t="shared" si="287"/>
        <v>0</v>
      </c>
      <c r="BT291" s="77">
        <f t="shared" si="288"/>
        <v>0</v>
      </c>
      <c r="BU291" s="77">
        <f t="shared" si="289"/>
        <v>0</v>
      </c>
      <c r="BV291" s="77">
        <f t="shared" si="290"/>
        <v>0</v>
      </c>
      <c r="BW291" s="177"/>
      <c r="BX291" s="12" t="str">
        <f t="shared" si="291"/>
        <v/>
      </c>
      <c r="BY291" s="95">
        <f t="shared" si="292"/>
        <v>0</v>
      </c>
      <c r="BZ291" s="177">
        <f t="shared" si="293"/>
        <v>0</v>
      </c>
      <c r="CA291" s="177">
        <f t="shared" si="294"/>
        <v>0</v>
      </c>
      <c r="CB291" s="177">
        <f t="shared" si="295"/>
        <v>0</v>
      </c>
      <c r="CC291" s="177">
        <f t="shared" si="296"/>
        <v>0</v>
      </c>
      <c r="CD291" s="177">
        <f t="shared" si="297"/>
        <v>0</v>
      </c>
      <c r="CE291" s="177">
        <f t="shared" si="298"/>
        <v>0</v>
      </c>
      <c r="CF291" s="177">
        <f t="shared" si="299"/>
        <v>0</v>
      </c>
      <c r="CG291" s="9"/>
    </row>
    <row r="292" spans="1:85">
      <c r="A292" s="205" t="s">
        <v>848</v>
      </c>
      <c r="B292" s="186" t="s">
        <v>851</v>
      </c>
      <c r="C292" s="187" t="s">
        <v>852</v>
      </c>
      <c r="D292" s="177" t="s">
        <v>61</v>
      </c>
      <c r="E292" s="201">
        <v>5</v>
      </c>
      <c r="F292" s="221">
        <v>3.94</v>
      </c>
      <c r="G292" s="68">
        <f t="shared" si="248"/>
        <v>19.7</v>
      </c>
      <c r="H292" s="69"/>
      <c r="I292" s="70">
        <f t="shared" si="249"/>
        <v>0</v>
      </c>
      <c r="J292" s="69"/>
      <c r="K292" s="70">
        <f t="shared" si="250"/>
        <v>0</v>
      </c>
      <c r="L292" s="69"/>
      <c r="M292" s="70">
        <f t="shared" si="251"/>
        <v>0</v>
      </c>
      <c r="N292" s="69"/>
      <c r="O292" s="70">
        <f t="shared" si="252"/>
        <v>0</v>
      </c>
      <c r="P292" s="69"/>
      <c r="Q292" s="70">
        <f t="shared" si="253"/>
        <v>0</v>
      </c>
      <c r="R292" s="71">
        <f t="shared" si="254"/>
        <v>5</v>
      </c>
      <c r="S292" s="70">
        <f t="shared" si="255"/>
        <v>19.7</v>
      </c>
      <c r="T292" s="72">
        <f t="shared" si="256"/>
        <v>0</v>
      </c>
      <c r="U292" s="73">
        <f t="shared" si="257"/>
        <v>0</v>
      </c>
      <c r="V292" s="73">
        <f t="shared" si="258"/>
        <v>0</v>
      </c>
      <c r="W292" s="73">
        <f t="shared" si="259"/>
        <v>0</v>
      </c>
      <c r="X292" s="73">
        <f t="shared" si="260"/>
        <v>0</v>
      </c>
      <c r="Y292" s="73">
        <f t="shared" si="261"/>
        <v>0</v>
      </c>
      <c r="Z292" s="73">
        <f t="shared" si="262"/>
        <v>0</v>
      </c>
      <c r="AA292" s="74"/>
      <c r="AB292" s="177"/>
      <c r="AC292" s="177"/>
      <c r="AD292" s="177"/>
      <c r="AE292" s="177"/>
      <c r="AF292" s="177"/>
      <c r="AG292" s="177"/>
      <c r="AH292" s="177"/>
      <c r="AI292" s="177"/>
      <c r="AJ292" s="177"/>
      <c r="AK292" s="177"/>
      <c r="AL292" s="177"/>
      <c r="AM292" s="177"/>
      <c r="AN292" s="177"/>
      <c r="AO292" s="177"/>
      <c r="AP292" s="177"/>
      <c r="AQ292" s="177"/>
      <c r="AR292" s="177"/>
      <c r="AS292" s="177"/>
      <c r="AT292" s="177"/>
      <c r="AU292" s="71">
        <f t="shared" si="263"/>
        <v>5</v>
      </c>
      <c r="AV292" s="76">
        <f t="shared" si="264"/>
        <v>0</v>
      </c>
      <c r="AW292" s="76">
        <f t="shared" si="265"/>
        <v>0</v>
      </c>
      <c r="AX292" s="76">
        <f t="shared" si="266"/>
        <v>0</v>
      </c>
      <c r="AY292" s="76">
        <f t="shared" si="267"/>
        <v>0</v>
      </c>
      <c r="AZ292" s="76">
        <f t="shared" si="268"/>
        <v>0</v>
      </c>
      <c r="BA292" s="71">
        <f t="shared" si="269"/>
        <v>5</v>
      </c>
      <c r="BB292" s="71">
        <f t="shared" si="270"/>
        <v>0</v>
      </c>
      <c r="BC292" s="77">
        <f t="shared" si="271"/>
        <v>0</v>
      </c>
      <c r="BD292" s="77">
        <f t="shared" si="272"/>
        <v>0</v>
      </c>
      <c r="BE292" s="77">
        <f t="shared" si="273"/>
        <v>0</v>
      </c>
      <c r="BF292" s="77">
        <f t="shared" si="274"/>
        <v>0</v>
      </c>
      <c r="BG292" s="77">
        <f t="shared" si="275"/>
        <v>0</v>
      </c>
      <c r="BH292" s="77">
        <f t="shared" si="276"/>
        <v>0</v>
      </c>
      <c r="BI292" s="77">
        <f t="shared" si="277"/>
        <v>0</v>
      </c>
      <c r="BJ292" s="77">
        <f t="shared" si="278"/>
        <v>0</v>
      </c>
      <c r="BK292" s="77">
        <f t="shared" si="279"/>
        <v>0</v>
      </c>
      <c r="BL292" s="77">
        <f t="shared" si="280"/>
        <v>0</v>
      </c>
      <c r="BM292" s="77">
        <f t="shared" si="281"/>
        <v>0</v>
      </c>
      <c r="BN292" s="77">
        <f t="shared" si="282"/>
        <v>0</v>
      </c>
      <c r="BO292" s="77">
        <f t="shared" si="283"/>
        <v>0</v>
      </c>
      <c r="BP292" s="77">
        <f t="shared" si="284"/>
        <v>0</v>
      </c>
      <c r="BQ292" s="77">
        <f t="shared" si="285"/>
        <v>0</v>
      </c>
      <c r="BR292" s="77">
        <f t="shared" si="286"/>
        <v>0</v>
      </c>
      <c r="BS292" s="77">
        <f t="shared" si="287"/>
        <v>0</v>
      </c>
      <c r="BT292" s="77">
        <f t="shared" si="288"/>
        <v>0</v>
      </c>
      <c r="BU292" s="77">
        <f t="shared" si="289"/>
        <v>0</v>
      </c>
      <c r="BV292" s="77">
        <f t="shared" si="290"/>
        <v>0</v>
      </c>
      <c r="BW292" s="177"/>
      <c r="BX292" s="12" t="str">
        <f t="shared" si="291"/>
        <v/>
      </c>
      <c r="BY292" s="95">
        <f t="shared" si="292"/>
        <v>0</v>
      </c>
      <c r="BZ292" s="177">
        <f t="shared" si="293"/>
        <v>0</v>
      </c>
      <c r="CA292" s="177">
        <f t="shared" si="294"/>
        <v>0</v>
      </c>
      <c r="CB292" s="177">
        <f t="shared" si="295"/>
        <v>0</v>
      </c>
      <c r="CC292" s="177">
        <f t="shared" si="296"/>
        <v>0</v>
      </c>
      <c r="CD292" s="177">
        <f t="shared" si="297"/>
        <v>0</v>
      </c>
      <c r="CE292" s="177">
        <f t="shared" si="298"/>
        <v>0</v>
      </c>
      <c r="CF292" s="177">
        <f t="shared" si="299"/>
        <v>0</v>
      </c>
      <c r="CG292" s="9"/>
    </row>
    <row r="293" spans="1:85" ht="28.5">
      <c r="A293" s="205" t="s">
        <v>853</v>
      </c>
      <c r="B293" s="186" t="s">
        <v>854</v>
      </c>
      <c r="C293" s="187" t="s">
        <v>855</v>
      </c>
      <c r="D293" s="177" t="s">
        <v>61</v>
      </c>
      <c r="E293" s="201">
        <v>10</v>
      </c>
      <c r="F293" s="221">
        <v>7.41</v>
      </c>
      <c r="G293" s="68">
        <f t="shared" si="248"/>
        <v>74.099999999999994</v>
      </c>
      <c r="H293" s="69"/>
      <c r="I293" s="70">
        <f t="shared" si="249"/>
        <v>0</v>
      </c>
      <c r="J293" s="69"/>
      <c r="K293" s="70">
        <f t="shared" si="250"/>
        <v>0</v>
      </c>
      <c r="L293" s="69"/>
      <c r="M293" s="70">
        <f t="shared" si="251"/>
        <v>0</v>
      </c>
      <c r="N293" s="69"/>
      <c r="O293" s="70">
        <f t="shared" si="252"/>
        <v>0</v>
      </c>
      <c r="P293" s="69"/>
      <c r="Q293" s="70">
        <f t="shared" si="253"/>
        <v>0</v>
      </c>
      <c r="R293" s="71">
        <f t="shared" si="254"/>
        <v>10</v>
      </c>
      <c r="S293" s="70">
        <f t="shared" si="255"/>
        <v>74.099999999999994</v>
      </c>
      <c r="T293" s="72">
        <f t="shared" si="256"/>
        <v>0</v>
      </c>
      <c r="U293" s="73">
        <f t="shared" si="257"/>
        <v>0</v>
      </c>
      <c r="V293" s="73">
        <f t="shared" si="258"/>
        <v>0</v>
      </c>
      <c r="W293" s="73">
        <f t="shared" si="259"/>
        <v>0</v>
      </c>
      <c r="X293" s="73">
        <f t="shared" si="260"/>
        <v>0</v>
      </c>
      <c r="Y293" s="73">
        <f t="shared" si="261"/>
        <v>0</v>
      </c>
      <c r="Z293" s="73">
        <f t="shared" si="262"/>
        <v>0</v>
      </c>
      <c r="AA293" s="74"/>
      <c r="AB293" s="177"/>
      <c r="AC293" s="177"/>
      <c r="AD293" s="177"/>
      <c r="AE293" s="177"/>
      <c r="AF293" s="177"/>
      <c r="AG293" s="177"/>
      <c r="AH293" s="177"/>
      <c r="AI293" s="177"/>
      <c r="AJ293" s="177"/>
      <c r="AK293" s="177"/>
      <c r="AL293" s="177"/>
      <c r="AM293" s="177"/>
      <c r="AN293" s="177"/>
      <c r="AO293" s="177"/>
      <c r="AP293" s="177"/>
      <c r="AQ293" s="177"/>
      <c r="AR293" s="177"/>
      <c r="AS293" s="177"/>
      <c r="AT293" s="177"/>
      <c r="AU293" s="71">
        <f t="shared" si="263"/>
        <v>10</v>
      </c>
      <c r="AV293" s="76">
        <f t="shared" si="264"/>
        <v>0</v>
      </c>
      <c r="AW293" s="76">
        <f t="shared" si="265"/>
        <v>0</v>
      </c>
      <c r="AX293" s="76">
        <f t="shared" si="266"/>
        <v>0</v>
      </c>
      <c r="AY293" s="76">
        <f t="shared" si="267"/>
        <v>0</v>
      </c>
      <c r="AZ293" s="76">
        <f t="shared" si="268"/>
        <v>0</v>
      </c>
      <c r="BA293" s="71">
        <f t="shared" si="269"/>
        <v>10</v>
      </c>
      <c r="BB293" s="71">
        <f t="shared" si="270"/>
        <v>0</v>
      </c>
      <c r="BC293" s="77">
        <f t="shared" si="271"/>
        <v>0</v>
      </c>
      <c r="BD293" s="77">
        <f t="shared" si="272"/>
        <v>0</v>
      </c>
      <c r="BE293" s="77">
        <f t="shared" si="273"/>
        <v>0</v>
      </c>
      <c r="BF293" s="77">
        <f t="shared" si="274"/>
        <v>0</v>
      </c>
      <c r="BG293" s="77">
        <f t="shared" si="275"/>
        <v>0</v>
      </c>
      <c r="BH293" s="77">
        <f t="shared" si="276"/>
        <v>0</v>
      </c>
      <c r="BI293" s="77">
        <f t="shared" si="277"/>
        <v>0</v>
      </c>
      <c r="BJ293" s="77">
        <f t="shared" si="278"/>
        <v>0</v>
      </c>
      <c r="BK293" s="77">
        <f t="shared" si="279"/>
        <v>0</v>
      </c>
      <c r="BL293" s="77">
        <f t="shared" si="280"/>
        <v>0</v>
      </c>
      <c r="BM293" s="77">
        <f t="shared" si="281"/>
        <v>0</v>
      </c>
      <c r="BN293" s="77">
        <f t="shared" si="282"/>
        <v>0</v>
      </c>
      <c r="BO293" s="77">
        <f t="shared" si="283"/>
        <v>0</v>
      </c>
      <c r="BP293" s="77">
        <f t="shared" si="284"/>
        <v>0</v>
      </c>
      <c r="BQ293" s="77">
        <f t="shared" si="285"/>
        <v>0</v>
      </c>
      <c r="BR293" s="77">
        <f t="shared" si="286"/>
        <v>0</v>
      </c>
      <c r="BS293" s="77">
        <f t="shared" si="287"/>
        <v>0</v>
      </c>
      <c r="BT293" s="77">
        <f t="shared" si="288"/>
        <v>0</v>
      </c>
      <c r="BU293" s="77">
        <f t="shared" si="289"/>
        <v>0</v>
      </c>
      <c r="BV293" s="77">
        <f t="shared" si="290"/>
        <v>0</v>
      </c>
      <c r="BW293" s="177"/>
      <c r="BX293" s="12" t="str">
        <f t="shared" si="291"/>
        <v/>
      </c>
      <c r="BY293" s="95">
        <f t="shared" si="292"/>
        <v>0</v>
      </c>
      <c r="BZ293" s="177">
        <f t="shared" si="293"/>
        <v>0</v>
      </c>
      <c r="CA293" s="177">
        <f t="shared" si="294"/>
        <v>0</v>
      </c>
      <c r="CB293" s="177">
        <f t="shared" si="295"/>
        <v>0</v>
      </c>
      <c r="CC293" s="177">
        <f t="shared" si="296"/>
        <v>0</v>
      </c>
      <c r="CD293" s="177">
        <f t="shared" si="297"/>
        <v>0</v>
      </c>
      <c r="CE293" s="177">
        <f t="shared" si="298"/>
        <v>0</v>
      </c>
      <c r="CF293" s="177">
        <f t="shared" si="299"/>
        <v>0</v>
      </c>
      <c r="CG293" s="9"/>
    </row>
    <row r="294" spans="1:85">
      <c r="A294" s="205" t="s">
        <v>856</v>
      </c>
      <c r="B294" s="186" t="s">
        <v>857</v>
      </c>
      <c r="C294" s="187" t="s">
        <v>858</v>
      </c>
      <c r="D294" s="177" t="s">
        <v>61</v>
      </c>
      <c r="E294" s="201">
        <v>1</v>
      </c>
      <c r="F294" s="221">
        <v>25.71</v>
      </c>
      <c r="G294" s="68">
        <f t="shared" si="248"/>
        <v>25.71</v>
      </c>
      <c r="H294" s="69"/>
      <c r="I294" s="70">
        <f t="shared" si="249"/>
        <v>0</v>
      </c>
      <c r="J294" s="69"/>
      <c r="K294" s="70">
        <f t="shared" si="250"/>
        <v>0</v>
      </c>
      <c r="L294" s="69"/>
      <c r="M294" s="70">
        <f t="shared" si="251"/>
        <v>0</v>
      </c>
      <c r="N294" s="69"/>
      <c r="O294" s="70">
        <f t="shared" si="252"/>
        <v>0</v>
      </c>
      <c r="P294" s="69"/>
      <c r="Q294" s="70">
        <f t="shared" si="253"/>
        <v>0</v>
      </c>
      <c r="R294" s="71">
        <f t="shared" si="254"/>
        <v>1</v>
      </c>
      <c r="S294" s="70">
        <f t="shared" si="255"/>
        <v>25.71</v>
      </c>
      <c r="T294" s="72">
        <f t="shared" si="256"/>
        <v>0</v>
      </c>
      <c r="U294" s="73">
        <f t="shared" si="257"/>
        <v>0</v>
      </c>
      <c r="V294" s="73">
        <f t="shared" si="258"/>
        <v>0</v>
      </c>
      <c r="W294" s="73">
        <f t="shared" si="259"/>
        <v>0</v>
      </c>
      <c r="X294" s="73">
        <f t="shared" si="260"/>
        <v>0</v>
      </c>
      <c r="Y294" s="73">
        <f t="shared" si="261"/>
        <v>0</v>
      </c>
      <c r="Z294" s="73">
        <f t="shared" si="262"/>
        <v>0</v>
      </c>
      <c r="AA294" s="74"/>
      <c r="AB294" s="177"/>
      <c r="AC294" s="177"/>
      <c r="AD294" s="177"/>
      <c r="AE294" s="177"/>
      <c r="AF294" s="177"/>
      <c r="AG294" s="177"/>
      <c r="AH294" s="177"/>
      <c r="AI294" s="177"/>
      <c r="AJ294" s="177"/>
      <c r="AK294" s="177"/>
      <c r="AL294" s="177"/>
      <c r="AM294" s="177"/>
      <c r="AN294" s="177"/>
      <c r="AO294" s="177"/>
      <c r="AP294" s="177"/>
      <c r="AQ294" s="177"/>
      <c r="AR294" s="177"/>
      <c r="AS294" s="177"/>
      <c r="AT294" s="177"/>
      <c r="AU294" s="71">
        <f t="shared" si="263"/>
        <v>1</v>
      </c>
      <c r="AV294" s="76">
        <f t="shared" si="264"/>
        <v>0</v>
      </c>
      <c r="AW294" s="76">
        <f t="shared" si="265"/>
        <v>0</v>
      </c>
      <c r="AX294" s="76">
        <f t="shared" si="266"/>
        <v>0</v>
      </c>
      <c r="AY294" s="76">
        <f t="shared" si="267"/>
        <v>0</v>
      </c>
      <c r="AZ294" s="76">
        <f t="shared" si="268"/>
        <v>0</v>
      </c>
      <c r="BA294" s="71">
        <f t="shared" si="269"/>
        <v>1</v>
      </c>
      <c r="BB294" s="71">
        <f t="shared" si="270"/>
        <v>0</v>
      </c>
      <c r="BC294" s="77">
        <f t="shared" si="271"/>
        <v>0</v>
      </c>
      <c r="BD294" s="77">
        <f t="shared" si="272"/>
        <v>0</v>
      </c>
      <c r="BE294" s="77">
        <f t="shared" si="273"/>
        <v>0</v>
      </c>
      <c r="BF294" s="77">
        <f t="shared" si="274"/>
        <v>0</v>
      </c>
      <c r="BG294" s="77">
        <f t="shared" si="275"/>
        <v>0</v>
      </c>
      <c r="BH294" s="77">
        <f t="shared" si="276"/>
        <v>0</v>
      </c>
      <c r="BI294" s="77">
        <f t="shared" si="277"/>
        <v>0</v>
      </c>
      <c r="BJ294" s="77">
        <f t="shared" si="278"/>
        <v>0</v>
      </c>
      <c r="BK294" s="77">
        <f t="shared" si="279"/>
        <v>0</v>
      </c>
      <c r="BL294" s="77">
        <f t="shared" si="280"/>
        <v>0</v>
      </c>
      <c r="BM294" s="77">
        <f t="shared" si="281"/>
        <v>0</v>
      </c>
      <c r="BN294" s="77">
        <f t="shared" si="282"/>
        <v>0</v>
      </c>
      <c r="BO294" s="77">
        <f t="shared" si="283"/>
        <v>0</v>
      </c>
      <c r="BP294" s="77">
        <f t="shared" si="284"/>
        <v>0</v>
      </c>
      <c r="BQ294" s="77">
        <f t="shared" si="285"/>
        <v>0</v>
      </c>
      <c r="BR294" s="77">
        <f t="shared" si="286"/>
        <v>0</v>
      </c>
      <c r="BS294" s="77">
        <f t="shared" si="287"/>
        <v>0</v>
      </c>
      <c r="BT294" s="77">
        <f t="shared" si="288"/>
        <v>0</v>
      </c>
      <c r="BU294" s="77">
        <f t="shared" si="289"/>
        <v>0</v>
      </c>
      <c r="BV294" s="77">
        <f t="shared" si="290"/>
        <v>0</v>
      </c>
      <c r="BW294" s="177"/>
      <c r="BX294" s="12" t="str">
        <f t="shared" si="291"/>
        <v/>
      </c>
      <c r="BY294" s="95">
        <f t="shared" si="292"/>
        <v>0</v>
      </c>
      <c r="BZ294" s="177">
        <f t="shared" si="293"/>
        <v>0</v>
      </c>
      <c r="CA294" s="177">
        <f t="shared" si="294"/>
        <v>0</v>
      </c>
      <c r="CB294" s="177">
        <f t="shared" si="295"/>
        <v>0</v>
      </c>
      <c r="CC294" s="177">
        <f t="shared" si="296"/>
        <v>0</v>
      </c>
      <c r="CD294" s="177">
        <f t="shared" si="297"/>
        <v>0</v>
      </c>
      <c r="CE294" s="177">
        <f t="shared" si="298"/>
        <v>0</v>
      </c>
      <c r="CF294" s="177">
        <f t="shared" si="299"/>
        <v>0</v>
      </c>
      <c r="CG294" s="9"/>
    </row>
    <row r="295" spans="1:85">
      <c r="A295" s="205" t="s">
        <v>859</v>
      </c>
      <c r="B295" s="186" t="s">
        <v>860</v>
      </c>
      <c r="C295" s="187" t="s">
        <v>861</v>
      </c>
      <c r="D295" s="177" t="s">
        <v>61</v>
      </c>
      <c r="E295" s="201">
        <v>6</v>
      </c>
      <c r="F295" s="221">
        <v>17.32</v>
      </c>
      <c r="G295" s="68">
        <f t="shared" si="248"/>
        <v>103.92</v>
      </c>
      <c r="H295" s="69"/>
      <c r="I295" s="70">
        <f t="shared" si="249"/>
        <v>0</v>
      </c>
      <c r="J295" s="69"/>
      <c r="K295" s="70">
        <f t="shared" si="250"/>
        <v>0</v>
      </c>
      <c r="L295" s="69"/>
      <c r="M295" s="70">
        <f t="shared" si="251"/>
        <v>0</v>
      </c>
      <c r="N295" s="69"/>
      <c r="O295" s="70">
        <f t="shared" si="252"/>
        <v>0</v>
      </c>
      <c r="P295" s="69"/>
      <c r="Q295" s="70">
        <f t="shared" si="253"/>
        <v>0</v>
      </c>
      <c r="R295" s="71">
        <f t="shared" si="254"/>
        <v>6</v>
      </c>
      <c r="S295" s="70">
        <f t="shared" si="255"/>
        <v>103.92</v>
      </c>
      <c r="T295" s="72">
        <f t="shared" si="256"/>
        <v>0</v>
      </c>
      <c r="U295" s="73">
        <f t="shared" si="257"/>
        <v>0</v>
      </c>
      <c r="V295" s="73">
        <f t="shared" si="258"/>
        <v>0</v>
      </c>
      <c r="W295" s="73">
        <f t="shared" si="259"/>
        <v>0</v>
      </c>
      <c r="X295" s="73">
        <f t="shared" si="260"/>
        <v>0</v>
      </c>
      <c r="Y295" s="73">
        <f t="shared" si="261"/>
        <v>0</v>
      </c>
      <c r="Z295" s="73">
        <f t="shared" si="262"/>
        <v>0</v>
      </c>
      <c r="AA295" s="74"/>
      <c r="AB295" s="177"/>
      <c r="AC295" s="177"/>
      <c r="AD295" s="177"/>
      <c r="AE295" s="177"/>
      <c r="AF295" s="177"/>
      <c r="AG295" s="177"/>
      <c r="AH295" s="177"/>
      <c r="AI295" s="177"/>
      <c r="AJ295" s="177"/>
      <c r="AK295" s="177"/>
      <c r="AL295" s="177"/>
      <c r="AM295" s="177"/>
      <c r="AN295" s="177"/>
      <c r="AO295" s="177"/>
      <c r="AP295" s="177"/>
      <c r="AQ295" s="177"/>
      <c r="AR295" s="177"/>
      <c r="AS295" s="177"/>
      <c r="AT295" s="177"/>
      <c r="AU295" s="71">
        <f t="shared" si="263"/>
        <v>6</v>
      </c>
      <c r="AV295" s="76">
        <f t="shared" si="264"/>
        <v>0</v>
      </c>
      <c r="AW295" s="76">
        <f t="shared" si="265"/>
        <v>0</v>
      </c>
      <c r="AX295" s="76">
        <f t="shared" si="266"/>
        <v>0</v>
      </c>
      <c r="AY295" s="76">
        <f t="shared" si="267"/>
        <v>0</v>
      </c>
      <c r="AZ295" s="76">
        <f t="shared" si="268"/>
        <v>0</v>
      </c>
      <c r="BA295" s="71">
        <f t="shared" si="269"/>
        <v>6</v>
      </c>
      <c r="BB295" s="71">
        <f t="shared" si="270"/>
        <v>0</v>
      </c>
      <c r="BC295" s="77">
        <f t="shared" si="271"/>
        <v>0</v>
      </c>
      <c r="BD295" s="77">
        <f t="shared" si="272"/>
        <v>0</v>
      </c>
      <c r="BE295" s="77">
        <f t="shared" si="273"/>
        <v>0</v>
      </c>
      <c r="BF295" s="77">
        <f t="shared" si="274"/>
        <v>0</v>
      </c>
      <c r="BG295" s="77">
        <f t="shared" si="275"/>
        <v>0</v>
      </c>
      <c r="BH295" s="77">
        <f t="shared" si="276"/>
        <v>0</v>
      </c>
      <c r="BI295" s="77">
        <f t="shared" si="277"/>
        <v>0</v>
      </c>
      <c r="BJ295" s="77">
        <f t="shared" si="278"/>
        <v>0</v>
      </c>
      <c r="BK295" s="77">
        <f t="shared" si="279"/>
        <v>0</v>
      </c>
      <c r="BL295" s="77">
        <f t="shared" si="280"/>
        <v>0</v>
      </c>
      <c r="BM295" s="77">
        <f t="shared" si="281"/>
        <v>0</v>
      </c>
      <c r="BN295" s="77">
        <f t="shared" si="282"/>
        <v>0</v>
      </c>
      <c r="BO295" s="77">
        <f t="shared" si="283"/>
        <v>0</v>
      </c>
      <c r="BP295" s="77">
        <f t="shared" si="284"/>
        <v>0</v>
      </c>
      <c r="BQ295" s="77">
        <f t="shared" si="285"/>
        <v>0</v>
      </c>
      <c r="BR295" s="77">
        <f t="shared" si="286"/>
        <v>0</v>
      </c>
      <c r="BS295" s="77">
        <f t="shared" si="287"/>
        <v>0</v>
      </c>
      <c r="BT295" s="77">
        <f t="shared" si="288"/>
        <v>0</v>
      </c>
      <c r="BU295" s="77">
        <f t="shared" si="289"/>
        <v>0</v>
      </c>
      <c r="BV295" s="77">
        <f t="shared" si="290"/>
        <v>0</v>
      </c>
      <c r="BW295" s="177"/>
      <c r="BX295" s="12" t="str">
        <f t="shared" si="291"/>
        <v/>
      </c>
      <c r="BY295" s="95">
        <f t="shared" si="292"/>
        <v>0</v>
      </c>
      <c r="BZ295" s="177">
        <f t="shared" si="293"/>
        <v>0</v>
      </c>
      <c r="CA295" s="177">
        <f t="shared" si="294"/>
        <v>0</v>
      </c>
      <c r="CB295" s="177">
        <f t="shared" si="295"/>
        <v>0</v>
      </c>
      <c r="CC295" s="177">
        <f t="shared" si="296"/>
        <v>0</v>
      </c>
      <c r="CD295" s="177">
        <f t="shared" si="297"/>
        <v>0</v>
      </c>
      <c r="CE295" s="177">
        <f t="shared" si="298"/>
        <v>0</v>
      </c>
      <c r="CF295" s="177">
        <f t="shared" si="299"/>
        <v>0</v>
      </c>
      <c r="CG295" s="9"/>
    </row>
    <row r="296" spans="1:85">
      <c r="A296" s="205" t="s">
        <v>862</v>
      </c>
      <c r="B296" s="186" t="s">
        <v>863</v>
      </c>
      <c r="C296" s="187" t="s">
        <v>864</v>
      </c>
      <c r="D296" s="177" t="s">
        <v>61</v>
      </c>
      <c r="E296" s="201">
        <v>9</v>
      </c>
      <c r="F296" s="221">
        <v>18.7</v>
      </c>
      <c r="G296" s="68">
        <f t="shared" si="248"/>
        <v>168.29999999999998</v>
      </c>
      <c r="H296" s="69"/>
      <c r="I296" s="70">
        <f t="shared" si="249"/>
        <v>0</v>
      </c>
      <c r="J296" s="69"/>
      <c r="K296" s="70">
        <f t="shared" si="250"/>
        <v>0</v>
      </c>
      <c r="L296" s="69"/>
      <c r="M296" s="70">
        <f t="shared" si="251"/>
        <v>0</v>
      </c>
      <c r="N296" s="69"/>
      <c r="O296" s="70">
        <f t="shared" si="252"/>
        <v>0</v>
      </c>
      <c r="P296" s="69"/>
      <c r="Q296" s="70">
        <f t="shared" si="253"/>
        <v>0</v>
      </c>
      <c r="R296" s="71">
        <f t="shared" si="254"/>
        <v>9</v>
      </c>
      <c r="S296" s="70">
        <f t="shared" si="255"/>
        <v>168.29999999999998</v>
      </c>
      <c r="T296" s="72">
        <f t="shared" si="256"/>
        <v>0</v>
      </c>
      <c r="U296" s="73">
        <f t="shared" si="257"/>
        <v>0</v>
      </c>
      <c r="V296" s="73">
        <f t="shared" si="258"/>
        <v>0</v>
      </c>
      <c r="W296" s="73">
        <f t="shared" si="259"/>
        <v>0</v>
      </c>
      <c r="X296" s="73">
        <f t="shared" si="260"/>
        <v>0</v>
      </c>
      <c r="Y296" s="73">
        <f t="shared" si="261"/>
        <v>0</v>
      </c>
      <c r="Z296" s="73">
        <f t="shared" si="262"/>
        <v>0</v>
      </c>
      <c r="AA296" s="74"/>
      <c r="AB296" s="177"/>
      <c r="AC296" s="177"/>
      <c r="AD296" s="177"/>
      <c r="AE296" s="177"/>
      <c r="AF296" s="177"/>
      <c r="AG296" s="177"/>
      <c r="AH296" s="177"/>
      <c r="AI296" s="177"/>
      <c r="AJ296" s="177"/>
      <c r="AK296" s="177"/>
      <c r="AL296" s="177"/>
      <c r="AM296" s="177"/>
      <c r="AN296" s="177"/>
      <c r="AO296" s="177"/>
      <c r="AP296" s="177"/>
      <c r="AQ296" s="177"/>
      <c r="AR296" s="177"/>
      <c r="AS296" s="177"/>
      <c r="AT296" s="177"/>
      <c r="AU296" s="71">
        <f t="shared" si="263"/>
        <v>9</v>
      </c>
      <c r="AV296" s="76">
        <f t="shared" si="264"/>
        <v>0</v>
      </c>
      <c r="AW296" s="76">
        <f t="shared" si="265"/>
        <v>0</v>
      </c>
      <c r="AX296" s="76">
        <f t="shared" si="266"/>
        <v>0</v>
      </c>
      <c r="AY296" s="76">
        <f t="shared" si="267"/>
        <v>0</v>
      </c>
      <c r="AZ296" s="76">
        <f t="shared" si="268"/>
        <v>0</v>
      </c>
      <c r="BA296" s="71">
        <f t="shared" si="269"/>
        <v>9</v>
      </c>
      <c r="BB296" s="71">
        <f t="shared" si="270"/>
        <v>0</v>
      </c>
      <c r="BC296" s="77">
        <f t="shared" si="271"/>
        <v>0</v>
      </c>
      <c r="BD296" s="77">
        <f t="shared" si="272"/>
        <v>0</v>
      </c>
      <c r="BE296" s="77">
        <f t="shared" si="273"/>
        <v>0</v>
      </c>
      <c r="BF296" s="77">
        <f t="shared" si="274"/>
        <v>0</v>
      </c>
      <c r="BG296" s="77">
        <f t="shared" si="275"/>
        <v>0</v>
      </c>
      <c r="BH296" s="77">
        <f t="shared" si="276"/>
        <v>0</v>
      </c>
      <c r="BI296" s="77">
        <f t="shared" si="277"/>
        <v>0</v>
      </c>
      <c r="BJ296" s="77">
        <f t="shared" si="278"/>
        <v>0</v>
      </c>
      <c r="BK296" s="77">
        <f t="shared" si="279"/>
        <v>0</v>
      </c>
      <c r="BL296" s="77">
        <f t="shared" si="280"/>
        <v>0</v>
      </c>
      <c r="BM296" s="77">
        <f t="shared" si="281"/>
        <v>0</v>
      </c>
      <c r="BN296" s="77">
        <f t="shared" si="282"/>
        <v>0</v>
      </c>
      <c r="BO296" s="77">
        <f t="shared" si="283"/>
        <v>0</v>
      </c>
      <c r="BP296" s="77">
        <f t="shared" si="284"/>
        <v>0</v>
      </c>
      <c r="BQ296" s="77">
        <f t="shared" si="285"/>
        <v>0</v>
      </c>
      <c r="BR296" s="77">
        <f t="shared" si="286"/>
        <v>0</v>
      </c>
      <c r="BS296" s="77">
        <f t="shared" si="287"/>
        <v>0</v>
      </c>
      <c r="BT296" s="77">
        <f t="shared" si="288"/>
        <v>0</v>
      </c>
      <c r="BU296" s="77">
        <f t="shared" si="289"/>
        <v>0</v>
      </c>
      <c r="BV296" s="77">
        <f t="shared" si="290"/>
        <v>0</v>
      </c>
      <c r="BW296" s="177"/>
      <c r="BX296" s="12" t="str">
        <f t="shared" si="291"/>
        <v/>
      </c>
      <c r="BY296" s="95">
        <f t="shared" si="292"/>
        <v>0</v>
      </c>
      <c r="BZ296" s="177">
        <f t="shared" si="293"/>
        <v>0</v>
      </c>
      <c r="CA296" s="177">
        <f t="shared" si="294"/>
        <v>0</v>
      </c>
      <c r="CB296" s="177">
        <f t="shared" si="295"/>
        <v>0</v>
      </c>
      <c r="CC296" s="177">
        <f t="shared" si="296"/>
        <v>0</v>
      </c>
      <c r="CD296" s="177">
        <f t="shared" si="297"/>
        <v>0</v>
      </c>
      <c r="CE296" s="177">
        <f t="shared" si="298"/>
        <v>0</v>
      </c>
      <c r="CF296" s="177">
        <f t="shared" si="299"/>
        <v>0</v>
      </c>
      <c r="CG296" s="9"/>
    </row>
    <row r="297" spans="1:85">
      <c r="A297" s="205" t="s">
        <v>865</v>
      </c>
      <c r="B297" s="186" t="s">
        <v>866</v>
      </c>
      <c r="C297" s="187" t="s">
        <v>867</v>
      </c>
      <c r="D297" s="177" t="s">
        <v>61</v>
      </c>
      <c r="E297" s="201">
        <v>1</v>
      </c>
      <c r="F297" s="221">
        <v>9.36</v>
      </c>
      <c r="G297" s="68">
        <f t="shared" si="248"/>
        <v>9.36</v>
      </c>
      <c r="H297" s="69"/>
      <c r="I297" s="70">
        <f t="shared" si="249"/>
        <v>0</v>
      </c>
      <c r="J297" s="69"/>
      <c r="K297" s="70">
        <f t="shared" si="250"/>
        <v>0</v>
      </c>
      <c r="L297" s="69"/>
      <c r="M297" s="70">
        <f t="shared" si="251"/>
        <v>0</v>
      </c>
      <c r="N297" s="69"/>
      <c r="O297" s="70">
        <f t="shared" si="252"/>
        <v>0</v>
      </c>
      <c r="P297" s="69"/>
      <c r="Q297" s="70">
        <f t="shared" si="253"/>
        <v>0</v>
      </c>
      <c r="R297" s="71">
        <f t="shared" si="254"/>
        <v>1</v>
      </c>
      <c r="S297" s="70">
        <f t="shared" si="255"/>
        <v>9.36</v>
      </c>
      <c r="T297" s="72">
        <f t="shared" si="256"/>
        <v>0</v>
      </c>
      <c r="U297" s="73">
        <f t="shared" si="257"/>
        <v>0</v>
      </c>
      <c r="V297" s="73">
        <f t="shared" si="258"/>
        <v>0</v>
      </c>
      <c r="W297" s="73">
        <f t="shared" si="259"/>
        <v>0</v>
      </c>
      <c r="X297" s="73">
        <f t="shared" si="260"/>
        <v>0</v>
      </c>
      <c r="Y297" s="73">
        <f t="shared" si="261"/>
        <v>0</v>
      </c>
      <c r="Z297" s="73">
        <f t="shared" si="262"/>
        <v>0</v>
      </c>
      <c r="AA297" s="74"/>
      <c r="AB297" s="177"/>
      <c r="AC297" s="177"/>
      <c r="AD297" s="177"/>
      <c r="AE297" s="177"/>
      <c r="AF297" s="177"/>
      <c r="AG297" s="177"/>
      <c r="AH297" s="177"/>
      <c r="AI297" s="177"/>
      <c r="AJ297" s="177"/>
      <c r="AK297" s="177"/>
      <c r="AL297" s="177"/>
      <c r="AM297" s="177"/>
      <c r="AN297" s="177"/>
      <c r="AO297" s="177"/>
      <c r="AP297" s="177"/>
      <c r="AQ297" s="177"/>
      <c r="AR297" s="177"/>
      <c r="AS297" s="177"/>
      <c r="AT297" s="177"/>
      <c r="AU297" s="71">
        <f t="shared" si="263"/>
        <v>1</v>
      </c>
      <c r="AV297" s="76">
        <f t="shared" si="264"/>
        <v>0</v>
      </c>
      <c r="AW297" s="76">
        <f t="shared" si="265"/>
        <v>0</v>
      </c>
      <c r="AX297" s="76">
        <f t="shared" si="266"/>
        <v>0</v>
      </c>
      <c r="AY297" s="76">
        <f t="shared" si="267"/>
        <v>0</v>
      </c>
      <c r="AZ297" s="76">
        <f t="shared" si="268"/>
        <v>0</v>
      </c>
      <c r="BA297" s="71">
        <f t="shared" si="269"/>
        <v>1</v>
      </c>
      <c r="BB297" s="71">
        <f t="shared" si="270"/>
        <v>0</v>
      </c>
      <c r="BC297" s="77">
        <f t="shared" si="271"/>
        <v>0</v>
      </c>
      <c r="BD297" s="77">
        <f t="shared" si="272"/>
        <v>0</v>
      </c>
      <c r="BE297" s="77">
        <f t="shared" si="273"/>
        <v>0</v>
      </c>
      <c r="BF297" s="77">
        <f t="shared" si="274"/>
        <v>0</v>
      </c>
      <c r="BG297" s="77">
        <f t="shared" si="275"/>
        <v>0</v>
      </c>
      <c r="BH297" s="77">
        <f t="shared" si="276"/>
        <v>0</v>
      </c>
      <c r="BI297" s="77">
        <f t="shared" si="277"/>
        <v>0</v>
      </c>
      <c r="BJ297" s="77">
        <f t="shared" si="278"/>
        <v>0</v>
      </c>
      <c r="BK297" s="77">
        <f t="shared" si="279"/>
        <v>0</v>
      </c>
      <c r="BL297" s="77">
        <f t="shared" si="280"/>
        <v>0</v>
      </c>
      <c r="BM297" s="77">
        <f t="shared" si="281"/>
        <v>0</v>
      </c>
      <c r="BN297" s="77">
        <f t="shared" si="282"/>
        <v>0</v>
      </c>
      <c r="BO297" s="77">
        <f t="shared" si="283"/>
        <v>0</v>
      </c>
      <c r="BP297" s="77">
        <f t="shared" si="284"/>
        <v>0</v>
      </c>
      <c r="BQ297" s="77">
        <f t="shared" si="285"/>
        <v>0</v>
      </c>
      <c r="BR297" s="77">
        <f t="shared" si="286"/>
        <v>0</v>
      </c>
      <c r="BS297" s="77">
        <f t="shared" si="287"/>
        <v>0</v>
      </c>
      <c r="BT297" s="77">
        <f t="shared" si="288"/>
        <v>0</v>
      </c>
      <c r="BU297" s="77">
        <f t="shared" si="289"/>
        <v>0</v>
      </c>
      <c r="BV297" s="77">
        <f t="shared" si="290"/>
        <v>0</v>
      </c>
      <c r="BW297" s="177"/>
      <c r="BX297" s="12" t="str">
        <f t="shared" si="291"/>
        <v/>
      </c>
      <c r="BY297" s="95">
        <f t="shared" si="292"/>
        <v>0</v>
      </c>
      <c r="BZ297" s="177">
        <f t="shared" si="293"/>
        <v>0</v>
      </c>
      <c r="CA297" s="177">
        <f t="shared" si="294"/>
        <v>0</v>
      </c>
      <c r="CB297" s="177">
        <f t="shared" si="295"/>
        <v>0</v>
      </c>
      <c r="CC297" s="177">
        <f t="shared" si="296"/>
        <v>0</v>
      </c>
      <c r="CD297" s="177">
        <f t="shared" si="297"/>
        <v>0</v>
      </c>
      <c r="CE297" s="177">
        <f t="shared" si="298"/>
        <v>0</v>
      </c>
      <c r="CF297" s="177">
        <f t="shared" si="299"/>
        <v>0</v>
      </c>
      <c r="CG297" s="9"/>
    </row>
    <row r="298" spans="1:85">
      <c r="A298" s="205" t="s">
        <v>868</v>
      </c>
      <c r="B298" s="186" t="s">
        <v>869</v>
      </c>
      <c r="C298" s="187" t="s">
        <v>870</v>
      </c>
      <c r="D298" s="177" t="s">
        <v>61</v>
      </c>
      <c r="E298" s="201">
        <v>6</v>
      </c>
      <c r="F298" s="221">
        <v>8.49</v>
      </c>
      <c r="G298" s="68">
        <f t="shared" si="248"/>
        <v>50.94</v>
      </c>
      <c r="H298" s="69"/>
      <c r="I298" s="70">
        <f t="shared" si="249"/>
        <v>0</v>
      </c>
      <c r="J298" s="69"/>
      <c r="K298" s="70">
        <f t="shared" si="250"/>
        <v>0</v>
      </c>
      <c r="L298" s="69"/>
      <c r="M298" s="70">
        <f t="shared" si="251"/>
        <v>0</v>
      </c>
      <c r="N298" s="69"/>
      <c r="O298" s="70">
        <f t="shared" si="252"/>
        <v>0</v>
      </c>
      <c r="P298" s="69"/>
      <c r="Q298" s="70">
        <f t="shared" si="253"/>
        <v>0</v>
      </c>
      <c r="R298" s="71">
        <f t="shared" si="254"/>
        <v>6</v>
      </c>
      <c r="S298" s="70">
        <f t="shared" si="255"/>
        <v>50.94</v>
      </c>
      <c r="T298" s="72">
        <f t="shared" si="256"/>
        <v>0</v>
      </c>
      <c r="U298" s="73">
        <f t="shared" si="257"/>
        <v>0</v>
      </c>
      <c r="V298" s="73">
        <f t="shared" si="258"/>
        <v>0</v>
      </c>
      <c r="W298" s="73">
        <f t="shared" si="259"/>
        <v>0</v>
      </c>
      <c r="X298" s="73">
        <f t="shared" si="260"/>
        <v>0</v>
      </c>
      <c r="Y298" s="73">
        <f t="shared" si="261"/>
        <v>0</v>
      </c>
      <c r="Z298" s="73">
        <f t="shared" si="262"/>
        <v>0</v>
      </c>
      <c r="AA298" s="74"/>
      <c r="AB298" s="177"/>
      <c r="AC298" s="177"/>
      <c r="AD298" s="177"/>
      <c r="AE298" s="177"/>
      <c r="AF298" s="177"/>
      <c r="AG298" s="177"/>
      <c r="AH298" s="177"/>
      <c r="AI298" s="177"/>
      <c r="AJ298" s="177"/>
      <c r="AK298" s="177"/>
      <c r="AL298" s="177"/>
      <c r="AM298" s="177"/>
      <c r="AN298" s="177"/>
      <c r="AO298" s="177"/>
      <c r="AP298" s="177"/>
      <c r="AQ298" s="177"/>
      <c r="AR298" s="177"/>
      <c r="AS298" s="177"/>
      <c r="AT298" s="177"/>
      <c r="AU298" s="71">
        <f t="shared" si="263"/>
        <v>6</v>
      </c>
      <c r="AV298" s="76">
        <f t="shared" si="264"/>
        <v>0</v>
      </c>
      <c r="AW298" s="76">
        <f t="shared" si="265"/>
        <v>0</v>
      </c>
      <c r="AX298" s="76">
        <f t="shared" si="266"/>
        <v>0</v>
      </c>
      <c r="AY298" s="76">
        <f t="shared" si="267"/>
        <v>0</v>
      </c>
      <c r="AZ298" s="76">
        <f t="shared" si="268"/>
        <v>0</v>
      </c>
      <c r="BA298" s="71">
        <f t="shared" si="269"/>
        <v>6</v>
      </c>
      <c r="BB298" s="71">
        <f t="shared" si="270"/>
        <v>0</v>
      </c>
      <c r="BC298" s="77">
        <f t="shared" si="271"/>
        <v>0</v>
      </c>
      <c r="BD298" s="77">
        <f t="shared" si="272"/>
        <v>0</v>
      </c>
      <c r="BE298" s="77">
        <f t="shared" si="273"/>
        <v>0</v>
      </c>
      <c r="BF298" s="77">
        <f t="shared" si="274"/>
        <v>0</v>
      </c>
      <c r="BG298" s="77">
        <f t="shared" si="275"/>
        <v>0</v>
      </c>
      <c r="BH298" s="77">
        <f t="shared" si="276"/>
        <v>0</v>
      </c>
      <c r="BI298" s="77">
        <f t="shared" si="277"/>
        <v>0</v>
      </c>
      <c r="BJ298" s="77">
        <f t="shared" si="278"/>
        <v>0</v>
      </c>
      <c r="BK298" s="77">
        <f t="shared" si="279"/>
        <v>0</v>
      </c>
      <c r="BL298" s="77">
        <f t="shared" si="280"/>
        <v>0</v>
      </c>
      <c r="BM298" s="77">
        <f t="shared" si="281"/>
        <v>0</v>
      </c>
      <c r="BN298" s="77">
        <f t="shared" si="282"/>
        <v>0</v>
      </c>
      <c r="BO298" s="77">
        <f t="shared" si="283"/>
        <v>0</v>
      </c>
      <c r="BP298" s="77">
        <f t="shared" si="284"/>
        <v>0</v>
      </c>
      <c r="BQ298" s="77">
        <f t="shared" si="285"/>
        <v>0</v>
      </c>
      <c r="BR298" s="77">
        <f t="shared" si="286"/>
        <v>0</v>
      </c>
      <c r="BS298" s="77">
        <f t="shared" si="287"/>
        <v>0</v>
      </c>
      <c r="BT298" s="77">
        <f t="shared" si="288"/>
        <v>0</v>
      </c>
      <c r="BU298" s="77">
        <f t="shared" si="289"/>
        <v>0</v>
      </c>
      <c r="BV298" s="77">
        <f t="shared" si="290"/>
        <v>0</v>
      </c>
      <c r="BW298" s="177"/>
      <c r="BX298" s="12" t="str">
        <f t="shared" si="291"/>
        <v/>
      </c>
      <c r="BY298" s="95">
        <f t="shared" si="292"/>
        <v>0</v>
      </c>
      <c r="BZ298" s="177">
        <f t="shared" si="293"/>
        <v>0</v>
      </c>
      <c r="CA298" s="177">
        <f t="shared" si="294"/>
        <v>0</v>
      </c>
      <c r="CB298" s="177">
        <f t="shared" si="295"/>
        <v>0</v>
      </c>
      <c r="CC298" s="177">
        <f t="shared" si="296"/>
        <v>0</v>
      </c>
      <c r="CD298" s="177">
        <f t="shared" si="297"/>
        <v>0</v>
      </c>
      <c r="CE298" s="177">
        <f t="shared" si="298"/>
        <v>0</v>
      </c>
      <c r="CF298" s="177">
        <f t="shared" si="299"/>
        <v>0</v>
      </c>
      <c r="CG298" s="9"/>
    </row>
    <row r="299" spans="1:85">
      <c r="A299" s="205" t="s">
        <v>871</v>
      </c>
      <c r="B299" s="186" t="s">
        <v>872</v>
      </c>
      <c r="C299" s="187" t="s">
        <v>873</v>
      </c>
      <c r="D299" s="177" t="s">
        <v>73</v>
      </c>
      <c r="E299" s="201">
        <f>4.09+26.61</f>
        <v>30.7</v>
      </c>
      <c r="F299" s="221">
        <v>6.88</v>
      </c>
      <c r="G299" s="68">
        <f t="shared" si="248"/>
        <v>211.21599999999998</v>
      </c>
      <c r="H299" s="69"/>
      <c r="I299" s="70">
        <f t="shared" si="249"/>
        <v>0</v>
      </c>
      <c r="J299" s="69"/>
      <c r="K299" s="70">
        <f t="shared" si="250"/>
        <v>0</v>
      </c>
      <c r="L299" s="69"/>
      <c r="M299" s="70">
        <f t="shared" si="251"/>
        <v>0</v>
      </c>
      <c r="N299" s="69"/>
      <c r="O299" s="70">
        <f t="shared" si="252"/>
        <v>0</v>
      </c>
      <c r="P299" s="69"/>
      <c r="Q299" s="70">
        <f t="shared" si="253"/>
        <v>0</v>
      </c>
      <c r="R299" s="71">
        <f t="shared" si="254"/>
        <v>30.7</v>
      </c>
      <c r="S299" s="70">
        <f t="shared" si="255"/>
        <v>211.21599999999998</v>
      </c>
      <c r="T299" s="72">
        <f t="shared" si="256"/>
        <v>0</v>
      </c>
      <c r="U299" s="73">
        <f t="shared" si="257"/>
        <v>0</v>
      </c>
      <c r="V299" s="73">
        <f t="shared" si="258"/>
        <v>0</v>
      </c>
      <c r="W299" s="73">
        <f t="shared" si="259"/>
        <v>0</v>
      </c>
      <c r="X299" s="73">
        <f t="shared" si="260"/>
        <v>0</v>
      </c>
      <c r="Y299" s="73">
        <f t="shared" si="261"/>
        <v>0</v>
      </c>
      <c r="Z299" s="73">
        <f t="shared" si="262"/>
        <v>0</v>
      </c>
      <c r="AA299" s="74"/>
      <c r="AB299" s="177"/>
      <c r="AC299" s="177"/>
      <c r="AD299" s="177"/>
      <c r="AE299" s="177"/>
      <c r="AF299" s="177"/>
      <c r="AG299" s="177"/>
      <c r="AH299" s="177"/>
      <c r="AI299" s="177"/>
      <c r="AJ299" s="177"/>
      <c r="AK299" s="177"/>
      <c r="AL299" s="177"/>
      <c r="AM299" s="177"/>
      <c r="AN299" s="177"/>
      <c r="AO299" s="177"/>
      <c r="AP299" s="177"/>
      <c r="AQ299" s="177"/>
      <c r="AR299" s="177"/>
      <c r="AS299" s="177"/>
      <c r="AT299" s="177"/>
      <c r="AU299" s="71">
        <f t="shared" si="263"/>
        <v>30.7</v>
      </c>
      <c r="AV299" s="76">
        <f t="shared" si="264"/>
        <v>0</v>
      </c>
      <c r="AW299" s="76">
        <f t="shared" si="265"/>
        <v>0</v>
      </c>
      <c r="AX299" s="76">
        <f t="shared" si="266"/>
        <v>0</v>
      </c>
      <c r="AY299" s="76">
        <f t="shared" si="267"/>
        <v>0</v>
      </c>
      <c r="AZ299" s="76">
        <f t="shared" si="268"/>
        <v>0</v>
      </c>
      <c r="BA299" s="71">
        <f t="shared" si="269"/>
        <v>30.7</v>
      </c>
      <c r="BB299" s="71">
        <f t="shared" si="270"/>
        <v>0</v>
      </c>
      <c r="BC299" s="77">
        <f t="shared" si="271"/>
        <v>0</v>
      </c>
      <c r="BD299" s="77">
        <f t="shared" si="272"/>
        <v>0</v>
      </c>
      <c r="BE299" s="77">
        <f t="shared" si="273"/>
        <v>0</v>
      </c>
      <c r="BF299" s="77">
        <f t="shared" si="274"/>
        <v>0</v>
      </c>
      <c r="BG299" s="77">
        <f t="shared" si="275"/>
        <v>0</v>
      </c>
      <c r="BH299" s="77">
        <f t="shared" si="276"/>
        <v>0</v>
      </c>
      <c r="BI299" s="77">
        <f t="shared" si="277"/>
        <v>0</v>
      </c>
      <c r="BJ299" s="77">
        <f t="shared" si="278"/>
        <v>0</v>
      </c>
      <c r="BK299" s="77">
        <f t="shared" si="279"/>
        <v>0</v>
      </c>
      <c r="BL299" s="77">
        <f t="shared" si="280"/>
        <v>0</v>
      </c>
      <c r="BM299" s="77">
        <f t="shared" si="281"/>
        <v>0</v>
      </c>
      <c r="BN299" s="77">
        <f t="shared" si="282"/>
        <v>0</v>
      </c>
      <c r="BO299" s="77">
        <f t="shared" si="283"/>
        <v>0</v>
      </c>
      <c r="BP299" s="77">
        <f t="shared" si="284"/>
        <v>0</v>
      </c>
      <c r="BQ299" s="77">
        <f t="shared" si="285"/>
        <v>0</v>
      </c>
      <c r="BR299" s="77">
        <f t="shared" si="286"/>
        <v>0</v>
      </c>
      <c r="BS299" s="77">
        <f t="shared" si="287"/>
        <v>0</v>
      </c>
      <c r="BT299" s="77">
        <f t="shared" si="288"/>
        <v>0</v>
      </c>
      <c r="BU299" s="77">
        <f t="shared" si="289"/>
        <v>0</v>
      </c>
      <c r="BV299" s="77">
        <f t="shared" si="290"/>
        <v>0</v>
      </c>
      <c r="BW299" s="177"/>
      <c r="BX299" s="12" t="str">
        <f t="shared" si="291"/>
        <v/>
      </c>
      <c r="BY299" s="95">
        <f t="shared" si="292"/>
        <v>0</v>
      </c>
      <c r="BZ299" s="177">
        <f t="shared" si="293"/>
        <v>0</v>
      </c>
      <c r="CA299" s="177">
        <f t="shared" si="294"/>
        <v>0</v>
      </c>
      <c r="CB299" s="177">
        <f t="shared" si="295"/>
        <v>0</v>
      </c>
      <c r="CC299" s="177">
        <f t="shared" si="296"/>
        <v>0</v>
      </c>
      <c r="CD299" s="177">
        <f t="shared" si="297"/>
        <v>0</v>
      </c>
      <c r="CE299" s="177">
        <f t="shared" si="298"/>
        <v>0</v>
      </c>
      <c r="CF299" s="177">
        <f t="shared" si="299"/>
        <v>0</v>
      </c>
      <c r="CG299" s="9"/>
    </row>
    <row r="300" spans="1:85">
      <c r="A300" s="205" t="s">
        <v>874</v>
      </c>
      <c r="B300" s="186" t="s">
        <v>875</v>
      </c>
      <c r="C300" s="187" t="s">
        <v>876</v>
      </c>
      <c r="D300" s="177" t="s">
        <v>73</v>
      </c>
      <c r="E300" s="201">
        <v>150.47999999999999</v>
      </c>
      <c r="F300" s="221">
        <v>15.34</v>
      </c>
      <c r="G300" s="68">
        <f t="shared" si="248"/>
        <v>2308.3631999999998</v>
      </c>
      <c r="H300" s="69"/>
      <c r="I300" s="70">
        <f t="shared" si="249"/>
        <v>0</v>
      </c>
      <c r="J300" s="69"/>
      <c r="K300" s="70">
        <f t="shared" si="250"/>
        <v>0</v>
      </c>
      <c r="L300" s="69"/>
      <c r="M300" s="70">
        <f t="shared" si="251"/>
        <v>0</v>
      </c>
      <c r="N300" s="69"/>
      <c r="O300" s="70">
        <f t="shared" si="252"/>
        <v>0</v>
      </c>
      <c r="P300" s="69"/>
      <c r="Q300" s="70">
        <f t="shared" si="253"/>
        <v>0</v>
      </c>
      <c r="R300" s="71">
        <f t="shared" si="254"/>
        <v>150.47999999999999</v>
      </c>
      <c r="S300" s="70">
        <f t="shared" si="255"/>
        <v>2308.3631999999998</v>
      </c>
      <c r="T300" s="72">
        <f t="shared" si="256"/>
        <v>0</v>
      </c>
      <c r="U300" s="73">
        <f t="shared" si="257"/>
        <v>0</v>
      </c>
      <c r="V300" s="73">
        <f t="shared" si="258"/>
        <v>0</v>
      </c>
      <c r="W300" s="73">
        <f t="shared" si="259"/>
        <v>0</v>
      </c>
      <c r="X300" s="73">
        <f t="shared" si="260"/>
        <v>0</v>
      </c>
      <c r="Y300" s="73">
        <f t="shared" si="261"/>
        <v>0</v>
      </c>
      <c r="Z300" s="73">
        <f t="shared" si="262"/>
        <v>0</v>
      </c>
      <c r="AA300" s="74"/>
      <c r="AB300" s="177"/>
      <c r="AC300" s="177"/>
      <c r="AD300" s="177"/>
      <c r="AE300" s="177"/>
      <c r="AF300" s="177"/>
      <c r="AG300" s="177"/>
      <c r="AH300" s="177"/>
      <c r="AI300" s="177"/>
      <c r="AJ300" s="177"/>
      <c r="AK300" s="177"/>
      <c r="AL300" s="177"/>
      <c r="AM300" s="177"/>
      <c r="AN300" s="177"/>
      <c r="AO300" s="177"/>
      <c r="AP300" s="177"/>
      <c r="AQ300" s="177"/>
      <c r="AR300" s="177"/>
      <c r="AS300" s="177"/>
      <c r="AT300" s="177"/>
      <c r="AU300" s="71">
        <f t="shared" si="263"/>
        <v>150.47999999999999</v>
      </c>
      <c r="AV300" s="76">
        <f t="shared" si="264"/>
        <v>0</v>
      </c>
      <c r="AW300" s="76">
        <f t="shared" si="265"/>
        <v>0</v>
      </c>
      <c r="AX300" s="76">
        <f t="shared" si="266"/>
        <v>0</v>
      </c>
      <c r="AY300" s="76">
        <f t="shared" si="267"/>
        <v>0</v>
      </c>
      <c r="AZ300" s="76">
        <f t="shared" si="268"/>
        <v>0</v>
      </c>
      <c r="BA300" s="71">
        <f t="shared" si="269"/>
        <v>150.47999999999999</v>
      </c>
      <c r="BB300" s="71">
        <f t="shared" si="270"/>
        <v>0</v>
      </c>
      <c r="BC300" s="77">
        <f t="shared" si="271"/>
        <v>0</v>
      </c>
      <c r="BD300" s="77">
        <f t="shared" si="272"/>
        <v>0</v>
      </c>
      <c r="BE300" s="77">
        <f t="shared" si="273"/>
        <v>0</v>
      </c>
      <c r="BF300" s="77">
        <f t="shared" si="274"/>
        <v>0</v>
      </c>
      <c r="BG300" s="77">
        <f t="shared" si="275"/>
        <v>0</v>
      </c>
      <c r="BH300" s="77">
        <f t="shared" si="276"/>
        <v>0</v>
      </c>
      <c r="BI300" s="77">
        <f t="shared" si="277"/>
        <v>0</v>
      </c>
      <c r="BJ300" s="77">
        <f t="shared" si="278"/>
        <v>0</v>
      </c>
      <c r="BK300" s="77">
        <f t="shared" si="279"/>
        <v>0</v>
      </c>
      <c r="BL300" s="77">
        <f t="shared" si="280"/>
        <v>0</v>
      </c>
      <c r="BM300" s="77">
        <f t="shared" si="281"/>
        <v>0</v>
      </c>
      <c r="BN300" s="77">
        <f t="shared" si="282"/>
        <v>0</v>
      </c>
      <c r="BO300" s="77">
        <f t="shared" si="283"/>
        <v>0</v>
      </c>
      <c r="BP300" s="77">
        <f t="shared" si="284"/>
        <v>0</v>
      </c>
      <c r="BQ300" s="77">
        <f t="shared" si="285"/>
        <v>0</v>
      </c>
      <c r="BR300" s="77">
        <f t="shared" si="286"/>
        <v>0</v>
      </c>
      <c r="BS300" s="77">
        <f t="shared" si="287"/>
        <v>0</v>
      </c>
      <c r="BT300" s="77">
        <f t="shared" si="288"/>
        <v>0</v>
      </c>
      <c r="BU300" s="77">
        <f t="shared" si="289"/>
        <v>0</v>
      </c>
      <c r="BV300" s="77">
        <f t="shared" si="290"/>
        <v>0</v>
      </c>
      <c r="BW300" s="177"/>
      <c r="BX300" s="12" t="str">
        <f t="shared" si="291"/>
        <v/>
      </c>
      <c r="BY300" s="95">
        <f t="shared" si="292"/>
        <v>0</v>
      </c>
      <c r="BZ300" s="177">
        <f t="shared" si="293"/>
        <v>0</v>
      </c>
      <c r="CA300" s="177">
        <f t="shared" si="294"/>
        <v>0</v>
      </c>
      <c r="CB300" s="177">
        <f t="shared" si="295"/>
        <v>0</v>
      </c>
      <c r="CC300" s="177">
        <f t="shared" si="296"/>
        <v>0</v>
      </c>
      <c r="CD300" s="177">
        <f t="shared" si="297"/>
        <v>0</v>
      </c>
      <c r="CE300" s="177">
        <f t="shared" si="298"/>
        <v>0</v>
      </c>
      <c r="CF300" s="177">
        <f t="shared" si="299"/>
        <v>0</v>
      </c>
      <c r="CG300" s="9"/>
    </row>
    <row r="301" spans="1:85">
      <c r="A301" s="205" t="s">
        <v>877</v>
      </c>
      <c r="B301" s="186" t="s">
        <v>878</v>
      </c>
      <c r="C301" s="187" t="s">
        <v>879</v>
      </c>
      <c r="D301" s="177" t="s">
        <v>73</v>
      </c>
      <c r="E301" s="201">
        <v>17.41</v>
      </c>
      <c r="F301" s="221">
        <v>9.27</v>
      </c>
      <c r="G301" s="68">
        <f t="shared" si="248"/>
        <v>161.39069999999998</v>
      </c>
      <c r="H301" s="69"/>
      <c r="I301" s="70">
        <f t="shared" si="249"/>
        <v>0</v>
      </c>
      <c r="J301" s="69"/>
      <c r="K301" s="70">
        <f t="shared" si="250"/>
        <v>0</v>
      </c>
      <c r="L301" s="69"/>
      <c r="M301" s="70">
        <f t="shared" si="251"/>
        <v>0</v>
      </c>
      <c r="N301" s="69"/>
      <c r="O301" s="70">
        <f t="shared" si="252"/>
        <v>0</v>
      </c>
      <c r="P301" s="69"/>
      <c r="Q301" s="70">
        <f t="shared" si="253"/>
        <v>0</v>
      </c>
      <c r="R301" s="71">
        <f t="shared" si="254"/>
        <v>17.41</v>
      </c>
      <c r="S301" s="70">
        <f t="shared" si="255"/>
        <v>161.39069999999998</v>
      </c>
      <c r="T301" s="72">
        <f t="shared" si="256"/>
        <v>0</v>
      </c>
      <c r="U301" s="73">
        <f t="shared" si="257"/>
        <v>0</v>
      </c>
      <c r="V301" s="73">
        <f t="shared" si="258"/>
        <v>0</v>
      </c>
      <c r="W301" s="73">
        <f t="shared" si="259"/>
        <v>0</v>
      </c>
      <c r="X301" s="73">
        <f t="shared" si="260"/>
        <v>0</v>
      </c>
      <c r="Y301" s="73">
        <f t="shared" si="261"/>
        <v>0</v>
      </c>
      <c r="Z301" s="73">
        <f t="shared" si="262"/>
        <v>0</v>
      </c>
      <c r="AA301" s="74"/>
      <c r="AB301" s="177"/>
      <c r="AC301" s="177"/>
      <c r="AD301" s="177"/>
      <c r="AE301" s="177"/>
      <c r="AF301" s="177"/>
      <c r="AG301" s="177"/>
      <c r="AH301" s="177"/>
      <c r="AI301" s="177"/>
      <c r="AJ301" s="177"/>
      <c r="AK301" s="177"/>
      <c r="AL301" s="177"/>
      <c r="AM301" s="177"/>
      <c r="AN301" s="177"/>
      <c r="AO301" s="177"/>
      <c r="AP301" s="177"/>
      <c r="AQ301" s="177"/>
      <c r="AR301" s="177"/>
      <c r="AS301" s="177"/>
      <c r="AT301" s="177"/>
      <c r="AU301" s="71">
        <f t="shared" si="263"/>
        <v>17.41</v>
      </c>
      <c r="AV301" s="76">
        <f t="shared" si="264"/>
        <v>0</v>
      </c>
      <c r="AW301" s="76">
        <f t="shared" si="265"/>
        <v>0</v>
      </c>
      <c r="AX301" s="76">
        <f t="shared" si="266"/>
        <v>0</v>
      </c>
      <c r="AY301" s="76">
        <f t="shared" si="267"/>
        <v>0</v>
      </c>
      <c r="AZ301" s="76">
        <f t="shared" si="268"/>
        <v>0</v>
      </c>
      <c r="BA301" s="71">
        <f t="shared" si="269"/>
        <v>17.41</v>
      </c>
      <c r="BB301" s="71">
        <f t="shared" si="270"/>
        <v>0</v>
      </c>
      <c r="BC301" s="77">
        <f t="shared" si="271"/>
        <v>0</v>
      </c>
      <c r="BD301" s="77">
        <f t="shared" si="272"/>
        <v>0</v>
      </c>
      <c r="BE301" s="77">
        <f t="shared" si="273"/>
        <v>0</v>
      </c>
      <c r="BF301" s="77">
        <f t="shared" si="274"/>
        <v>0</v>
      </c>
      <c r="BG301" s="77">
        <f t="shared" si="275"/>
        <v>0</v>
      </c>
      <c r="BH301" s="77">
        <f t="shared" si="276"/>
        <v>0</v>
      </c>
      <c r="BI301" s="77">
        <f t="shared" si="277"/>
        <v>0</v>
      </c>
      <c r="BJ301" s="77">
        <f t="shared" si="278"/>
        <v>0</v>
      </c>
      <c r="BK301" s="77">
        <f t="shared" si="279"/>
        <v>0</v>
      </c>
      <c r="BL301" s="77">
        <f t="shared" si="280"/>
        <v>0</v>
      </c>
      <c r="BM301" s="77">
        <f t="shared" si="281"/>
        <v>0</v>
      </c>
      <c r="BN301" s="77">
        <f t="shared" si="282"/>
        <v>0</v>
      </c>
      <c r="BO301" s="77">
        <f t="shared" si="283"/>
        <v>0</v>
      </c>
      <c r="BP301" s="77">
        <f t="shared" si="284"/>
        <v>0</v>
      </c>
      <c r="BQ301" s="77">
        <f t="shared" si="285"/>
        <v>0</v>
      </c>
      <c r="BR301" s="77">
        <f t="shared" si="286"/>
        <v>0</v>
      </c>
      <c r="BS301" s="77">
        <f t="shared" si="287"/>
        <v>0</v>
      </c>
      <c r="BT301" s="77">
        <f t="shared" si="288"/>
        <v>0</v>
      </c>
      <c r="BU301" s="77">
        <f t="shared" si="289"/>
        <v>0</v>
      </c>
      <c r="BV301" s="77">
        <f t="shared" si="290"/>
        <v>0</v>
      </c>
      <c r="BW301" s="177"/>
      <c r="BX301" s="12" t="str">
        <f t="shared" si="291"/>
        <v/>
      </c>
      <c r="BY301" s="95">
        <f t="shared" si="292"/>
        <v>0</v>
      </c>
      <c r="BZ301" s="177">
        <f t="shared" si="293"/>
        <v>0</v>
      </c>
      <c r="CA301" s="177">
        <f t="shared" si="294"/>
        <v>0</v>
      </c>
      <c r="CB301" s="177">
        <f t="shared" si="295"/>
        <v>0</v>
      </c>
      <c r="CC301" s="177">
        <f t="shared" si="296"/>
        <v>0</v>
      </c>
      <c r="CD301" s="177">
        <f t="shared" si="297"/>
        <v>0</v>
      </c>
      <c r="CE301" s="177">
        <f t="shared" si="298"/>
        <v>0</v>
      </c>
      <c r="CF301" s="177">
        <f t="shared" si="299"/>
        <v>0</v>
      </c>
      <c r="CG301" s="9"/>
    </row>
    <row r="302" spans="1:85">
      <c r="A302" s="205" t="s">
        <v>880</v>
      </c>
      <c r="B302" s="186" t="s">
        <v>881</v>
      </c>
      <c r="C302" s="187" t="s">
        <v>882</v>
      </c>
      <c r="D302" s="177" t="s">
        <v>61</v>
      </c>
      <c r="E302" s="201">
        <v>1</v>
      </c>
      <c r="F302" s="221">
        <v>7.87</v>
      </c>
      <c r="G302" s="68">
        <f t="shared" si="248"/>
        <v>7.87</v>
      </c>
      <c r="H302" s="69"/>
      <c r="I302" s="70">
        <f t="shared" si="249"/>
        <v>0</v>
      </c>
      <c r="J302" s="69"/>
      <c r="K302" s="70">
        <f t="shared" si="250"/>
        <v>0</v>
      </c>
      <c r="L302" s="69"/>
      <c r="M302" s="70">
        <f t="shared" si="251"/>
        <v>0</v>
      </c>
      <c r="N302" s="69"/>
      <c r="O302" s="70">
        <f t="shared" si="252"/>
        <v>0</v>
      </c>
      <c r="P302" s="69"/>
      <c r="Q302" s="70">
        <f t="shared" si="253"/>
        <v>0</v>
      </c>
      <c r="R302" s="71">
        <f t="shared" si="254"/>
        <v>1</v>
      </c>
      <c r="S302" s="70">
        <f t="shared" si="255"/>
        <v>7.87</v>
      </c>
      <c r="T302" s="72">
        <f t="shared" si="256"/>
        <v>0</v>
      </c>
      <c r="U302" s="73">
        <f t="shared" si="257"/>
        <v>0</v>
      </c>
      <c r="V302" s="73">
        <f t="shared" si="258"/>
        <v>0</v>
      </c>
      <c r="W302" s="73">
        <f t="shared" si="259"/>
        <v>0</v>
      </c>
      <c r="X302" s="73">
        <f t="shared" si="260"/>
        <v>0</v>
      </c>
      <c r="Y302" s="73">
        <f t="shared" si="261"/>
        <v>0</v>
      </c>
      <c r="Z302" s="73">
        <f t="shared" si="262"/>
        <v>0</v>
      </c>
      <c r="AA302" s="74"/>
      <c r="AB302" s="177"/>
      <c r="AC302" s="177"/>
      <c r="AD302" s="177"/>
      <c r="AE302" s="177"/>
      <c r="AF302" s="177"/>
      <c r="AG302" s="177"/>
      <c r="AH302" s="177"/>
      <c r="AI302" s="177"/>
      <c r="AJ302" s="177"/>
      <c r="AK302" s="177"/>
      <c r="AL302" s="177"/>
      <c r="AM302" s="177"/>
      <c r="AN302" s="177"/>
      <c r="AO302" s="177"/>
      <c r="AP302" s="177"/>
      <c r="AQ302" s="177"/>
      <c r="AR302" s="177"/>
      <c r="AS302" s="177"/>
      <c r="AT302" s="177"/>
      <c r="AU302" s="71">
        <f t="shared" si="263"/>
        <v>1</v>
      </c>
      <c r="AV302" s="76">
        <f t="shared" si="264"/>
        <v>0</v>
      </c>
      <c r="AW302" s="76">
        <f t="shared" si="265"/>
        <v>0</v>
      </c>
      <c r="AX302" s="76">
        <f t="shared" si="266"/>
        <v>0</v>
      </c>
      <c r="AY302" s="76">
        <f t="shared" si="267"/>
        <v>0</v>
      </c>
      <c r="AZ302" s="76">
        <f t="shared" si="268"/>
        <v>0</v>
      </c>
      <c r="BA302" s="71">
        <f t="shared" si="269"/>
        <v>1</v>
      </c>
      <c r="BB302" s="71">
        <f t="shared" si="270"/>
        <v>0</v>
      </c>
      <c r="BC302" s="77">
        <f t="shared" si="271"/>
        <v>0</v>
      </c>
      <c r="BD302" s="77">
        <f t="shared" si="272"/>
        <v>0</v>
      </c>
      <c r="BE302" s="77">
        <f t="shared" si="273"/>
        <v>0</v>
      </c>
      <c r="BF302" s="77">
        <f t="shared" si="274"/>
        <v>0</v>
      </c>
      <c r="BG302" s="77">
        <f t="shared" si="275"/>
        <v>0</v>
      </c>
      <c r="BH302" s="77">
        <f t="shared" si="276"/>
        <v>0</v>
      </c>
      <c r="BI302" s="77">
        <f t="shared" si="277"/>
        <v>0</v>
      </c>
      <c r="BJ302" s="77">
        <f t="shared" si="278"/>
        <v>0</v>
      </c>
      <c r="BK302" s="77">
        <f t="shared" si="279"/>
        <v>0</v>
      </c>
      <c r="BL302" s="77">
        <f t="shared" si="280"/>
        <v>0</v>
      </c>
      <c r="BM302" s="77">
        <f t="shared" si="281"/>
        <v>0</v>
      </c>
      <c r="BN302" s="77">
        <f t="shared" si="282"/>
        <v>0</v>
      </c>
      <c r="BO302" s="77">
        <f t="shared" si="283"/>
        <v>0</v>
      </c>
      <c r="BP302" s="77">
        <f t="shared" si="284"/>
        <v>0</v>
      </c>
      <c r="BQ302" s="77">
        <f t="shared" si="285"/>
        <v>0</v>
      </c>
      <c r="BR302" s="77">
        <f t="shared" si="286"/>
        <v>0</v>
      </c>
      <c r="BS302" s="77">
        <f t="shared" si="287"/>
        <v>0</v>
      </c>
      <c r="BT302" s="77">
        <f t="shared" si="288"/>
        <v>0</v>
      </c>
      <c r="BU302" s="77">
        <f t="shared" si="289"/>
        <v>0</v>
      </c>
      <c r="BV302" s="77">
        <f t="shared" si="290"/>
        <v>0</v>
      </c>
      <c r="BW302" s="177"/>
      <c r="BX302" s="12" t="str">
        <f t="shared" si="291"/>
        <v/>
      </c>
      <c r="BY302" s="95">
        <f t="shared" si="292"/>
        <v>0</v>
      </c>
      <c r="BZ302" s="177">
        <f t="shared" si="293"/>
        <v>0</v>
      </c>
      <c r="CA302" s="177">
        <f t="shared" si="294"/>
        <v>0</v>
      </c>
      <c r="CB302" s="177">
        <f t="shared" si="295"/>
        <v>0</v>
      </c>
      <c r="CC302" s="177">
        <f t="shared" si="296"/>
        <v>0</v>
      </c>
      <c r="CD302" s="177">
        <f t="shared" si="297"/>
        <v>0</v>
      </c>
      <c r="CE302" s="177">
        <f t="shared" si="298"/>
        <v>0</v>
      </c>
      <c r="CF302" s="177">
        <f t="shared" si="299"/>
        <v>0</v>
      </c>
      <c r="CG302" s="9"/>
    </row>
    <row r="303" spans="1:85">
      <c r="A303" s="205" t="s">
        <v>883</v>
      </c>
      <c r="B303" s="186" t="s">
        <v>884</v>
      </c>
      <c r="C303" s="187" t="s">
        <v>885</v>
      </c>
      <c r="D303" s="177" t="s">
        <v>61</v>
      </c>
      <c r="E303" s="201">
        <v>10</v>
      </c>
      <c r="F303" s="221">
        <v>23.13</v>
      </c>
      <c r="G303" s="68">
        <f t="shared" si="248"/>
        <v>231.29999999999998</v>
      </c>
      <c r="H303" s="69"/>
      <c r="I303" s="70">
        <f t="shared" si="249"/>
        <v>0</v>
      </c>
      <c r="J303" s="69"/>
      <c r="K303" s="70">
        <f t="shared" si="250"/>
        <v>0</v>
      </c>
      <c r="L303" s="69"/>
      <c r="M303" s="70">
        <f t="shared" si="251"/>
        <v>0</v>
      </c>
      <c r="N303" s="69"/>
      <c r="O303" s="70">
        <f t="shared" si="252"/>
        <v>0</v>
      </c>
      <c r="P303" s="69"/>
      <c r="Q303" s="70">
        <f t="shared" si="253"/>
        <v>0</v>
      </c>
      <c r="R303" s="71">
        <f t="shared" si="254"/>
        <v>10</v>
      </c>
      <c r="S303" s="70">
        <f t="shared" si="255"/>
        <v>231.29999999999998</v>
      </c>
      <c r="T303" s="72">
        <f t="shared" si="256"/>
        <v>0</v>
      </c>
      <c r="U303" s="73">
        <f t="shared" si="257"/>
        <v>0</v>
      </c>
      <c r="V303" s="73">
        <f t="shared" si="258"/>
        <v>0</v>
      </c>
      <c r="W303" s="73">
        <f t="shared" si="259"/>
        <v>0</v>
      </c>
      <c r="X303" s="73">
        <f t="shared" si="260"/>
        <v>0</v>
      </c>
      <c r="Y303" s="73">
        <f t="shared" si="261"/>
        <v>0</v>
      </c>
      <c r="Z303" s="73">
        <f t="shared" si="262"/>
        <v>0</v>
      </c>
      <c r="AA303" s="74"/>
      <c r="AB303" s="177"/>
      <c r="AC303" s="177"/>
      <c r="AD303" s="177"/>
      <c r="AE303" s="177"/>
      <c r="AF303" s="177"/>
      <c r="AG303" s="177"/>
      <c r="AH303" s="177"/>
      <c r="AI303" s="177"/>
      <c r="AJ303" s="177"/>
      <c r="AK303" s="177"/>
      <c r="AL303" s="177"/>
      <c r="AM303" s="177"/>
      <c r="AN303" s="177"/>
      <c r="AO303" s="177"/>
      <c r="AP303" s="177"/>
      <c r="AQ303" s="177"/>
      <c r="AR303" s="177"/>
      <c r="AS303" s="177"/>
      <c r="AT303" s="177"/>
      <c r="AU303" s="71">
        <f t="shared" si="263"/>
        <v>10</v>
      </c>
      <c r="AV303" s="76">
        <f t="shared" si="264"/>
        <v>0</v>
      </c>
      <c r="AW303" s="76">
        <f t="shared" si="265"/>
        <v>0</v>
      </c>
      <c r="AX303" s="76">
        <f t="shared" si="266"/>
        <v>0</v>
      </c>
      <c r="AY303" s="76">
        <f t="shared" si="267"/>
        <v>0</v>
      </c>
      <c r="AZ303" s="76">
        <f t="shared" si="268"/>
        <v>0</v>
      </c>
      <c r="BA303" s="71">
        <f t="shared" si="269"/>
        <v>10</v>
      </c>
      <c r="BB303" s="71">
        <f t="shared" si="270"/>
        <v>0</v>
      </c>
      <c r="BC303" s="77">
        <f t="shared" si="271"/>
        <v>0</v>
      </c>
      <c r="BD303" s="77">
        <f t="shared" si="272"/>
        <v>0</v>
      </c>
      <c r="BE303" s="77">
        <f t="shared" si="273"/>
        <v>0</v>
      </c>
      <c r="BF303" s="77">
        <f t="shared" si="274"/>
        <v>0</v>
      </c>
      <c r="BG303" s="77">
        <f t="shared" si="275"/>
        <v>0</v>
      </c>
      <c r="BH303" s="77">
        <f t="shared" si="276"/>
        <v>0</v>
      </c>
      <c r="BI303" s="77">
        <f t="shared" si="277"/>
        <v>0</v>
      </c>
      <c r="BJ303" s="77">
        <f t="shared" si="278"/>
        <v>0</v>
      </c>
      <c r="BK303" s="77">
        <f t="shared" si="279"/>
        <v>0</v>
      </c>
      <c r="BL303" s="77">
        <f t="shared" si="280"/>
        <v>0</v>
      </c>
      <c r="BM303" s="77">
        <f t="shared" si="281"/>
        <v>0</v>
      </c>
      <c r="BN303" s="77">
        <f t="shared" si="282"/>
        <v>0</v>
      </c>
      <c r="BO303" s="77">
        <f t="shared" si="283"/>
        <v>0</v>
      </c>
      <c r="BP303" s="77">
        <f t="shared" si="284"/>
        <v>0</v>
      </c>
      <c r="BQ303" s="77">
        <f t="shared" si="285"/>
        <v>0</v>
      </c>
      <c r="BR303" s="77">
        <f t="shared" si="286"/>
        <v>0</v>
      </c>
      <c r="BS303" s="77">
        <f t="shared" si="287"/>
        <v>0</v>
      </c>
      <c r="BT303" s="77">
        <f t="shared" si="288"/>
        <v>0</v>
      </c>
      <c r="BU303" s="77">
        <f t="shared" si="289"/>
        <v>0</v>
      </c>
      <c r="BV303" s="77">
        <f t="shared" si="290"/>
        <v>0</v>
      </c>
      <c r="BW303" s="177"/>
      <c r="BX303" s="12" t="str">
        <f t="shared" si="291"/>
        <v/>
      </c>
      <c r="BY303" s="95">
        <f t="shared" si="292"/>
        <v>0</v>
      </c>
      <c r="BZ303" s="177">
        <f t="shared" si="293"/>
        <v>0</v>
      </c>
      <c r="CA303" s="177">
        <f t="shared" si="294"/>
        <v>0</v>
      </c>
      <c r="CB303" s="177">
        <f t="shared" si="295"/>
        <v>0</v>
      </c>
      <c r="CC303" s="177">
        <f t="shared" si="296"/>
        <v>0</v>
      </c>
      <c r="CD303" s="177">
        <f t="shared" si="297"/>
        <v>0</v>
      </c>
      <c r="CE303" s="177">
        <f t="shared" si="298"/>
        <v>0</v>
      </c>
      <c r="CF303" s="177">
        <f t="shared" si="299"/>
        <v>0</v>
      </c>
      <c r="CG303" s="9"/>
    </row>
    <row r="304" spans="1:85" ht="30">
      <c r="A304" s="205"/>
      <c r="B304" s="186" t="s">
        <v>886</v>
      </c>
      <c r="C304" s="198" t="s">
        <v>887</v>
      </c>
      <c r="D304" s="217"/>
      <c r="E304" s="226"/>
      <c r="F304" s="221"/>
      <c r="G304" s="68">
        <f t="shared" si="248"/>
        <v>0</v>
      </c>
      <c r="H304" s="69"/>
      <c r="I304" s="70">
        <f t="shared" si="249"/>
        <v>0</v>
      </c>
      <c r="J304" s="69"/>
      <c r="K304" s="70">
        <f t="shared" si="250"/>
        <v>0</v>
      </c>
      <c r="L304" s="69"/>
      <c r="M304" s="70">
        <f t="shared" si="251"/>
        <v>0</v>
      </c>
      <c r="N304" s="69"/>
      <c r="O304" s="70">
        <f t="shared" si="252"/>
        <v>0</v>
      </c>
      <c r="P304" s="69"/>
      <c r="Q304" s="70">
        <f t="shared" si="253"/>
        <v>0</v>
      </c>
      <c r="R304" s="71">
        <f t="shared" si="254"/>
        <v>0</v>
      </c>
      <c r="S304" s="70">
        <f t="shared" si="255"/>
        <v>0</v>
      </c>
      <c r="T304" s="72" t="str">
        <f t="shared" si="256"/>
        <v/>
      </c>
      <c r="U304" s="73">
        <f t="shared" si="257"/>
        <v>0</v>
      </c>
      <c r="V304" s="73">
        <f t="shared" si="258"/>
        <v>0</v>
      </c>
      <c r="W304" s="73">
        <f t="shared" si="259"/>
        <v>0</v>
      </c>
      <c r="X304" s="73">
        <f t="shared" si="260"/>
        <v>0</v>
      </c>
      <c r="Y304" s="73">
        <f t="shared" si="261"/>
        <v>0</v>
      </c>
      <c r="Z304" s="73" t="str">
        <f t="shared" si="262"/>
        <v/>
      </c>
      <c r="AA304" s="74"/>
      <c r="AB304" s="177"/>
      <c r="AC304" s="177"/>
      <c r="AD304" s="177"/>
      <c r="AE304" s="177"/>
      <c r="AF304" s="177"/>
      <c r="AG304" s="177"/>
      <c r="AH304" s="177"/>
      <c r="AI304" s="177"/>
      <c r="AJ304" s="177"/>
      <c r="AK304" s="177"/>
      <c r="AL304" s="177"/>
      <c r="AM304" s="177"/>
      <c r="AN304" s="177"/>
      <c r="AO304" s="177"/>
      <c r="AP304" s="177"/>
      <c r="AQ304" s="177"/>
      <c r="AR304" s="177"/>
      <c r="AS304" s="177"/>
      <c r="AT304" s="177"/>
      <c r="AU304" s="71" t="str">
        <f t="shared" si="263"/>
        <v/>
      </c>
      <c r="AV304" s="76">
        <f t="shared" si="264"/>
        <v>0</v>
      </c>
      <c r="AW304" s="76">
        <f t="shared" si="265"/>
        <v>0</v>
      </c>
      <c r="AX304" s="76">
        <f t="shared" si="266"/>
        <v>0</v>
      </c>
      <c r="AY304" s="76">
        <f t="shared" si="267"/>
        <v>0</v>
      </c>
      <c r="AZ304" s="76">
        <f t="shared" si="268"/>
        <v>0</v>
      </c>
      <c r="BA304" s="71">
        <f t="shared" si="269"/>
        <v>0</v>
      </c>
      <c r="BB304" s="71">
        <f t="shared" si="270"/>
        <v>0</v>
      </c>
      <c r="BC304" s="77">
        <f t="shared" si="271"/>
        <v>0</v>
      </c>
      <c r="BD304" s="77">
        <f t="shared" si="272"/>
        <v>0</v>
      </c>
      <c r="BE304" s="77">
        <f t="shared" si="273"/>
        <v>0</v>
      </c>
      <c r="BF304" s="77">
        <f t="shared" si="274"/>
        <v>0</v>
      </c>
      <c r="BG304" s="77">
        <f t="shared" si="275"/>
        <v>0</v>
      </c>
      <c r="BH304" s="77">
        <f t="shared" si="276"/>
        <v>0</v>
      </c>
      <c r="BI304" s="77">
        <f t="shared" si="277"/>
        <v>0</v>
      </c>
      <c r="BJ304" s="77">
        <f t="shared" si="278"/>
        <v>0</v>
      </c>
      <c r="BK304" s="77">
        <f t="shared" si="279"/>
        <v>0</v>
      </c>
      <c r="BL304" s="77">
        <f t="shared" si="280"/>
        <v>0</v>
      </c>
      <c r="BM304" s="77">
        <f t="shared" si="281"/>
        <v>0</v>
      </c>
      <c r="BN304" s="77">
        <f t="shared" si="282"/>
        <v>0</v>
      </c>
      <c r="BO304" s="77">
        <f t="shared" si="283"/>
        <v>0</v>
      </c>
      <c r="BP304" s="77">
        <f t="shared" si="284"/>
        <v>0</v>
      </c>
      <c r="BQ304" s="77">
        <f t="shared" si="285"/>
        <v>0</v>
      </c>
      <c r="BR304" s="77">
        <f t="shared" si="286"/>
        <v>0</v>
      </c>
      <c r="BS304" s="77">
        <f t="shared" si="287"/>
        <v>0</v>
      </c>
      <c r="BT304" s="77">
        <f t="shared" si="288"/>
        <v>0</v>
      </c>
      <c r="BU304" s="77">
        <f t="shared" si="289"/>
        <v>0</v>
      </c>
      <c r="BV304" s="77">
        <f t="shared" si="290"/>
        <v>0</v>
      </c>
      <c r="BW304" s="177"/>
      <c r="BX304" s="12" t="str">
        <f t="shared" si="291"/>
        <v/>
      </c>
      <c r="BY304" s="95">
        <f t="shared" si="292"/>
        <v>0</v>
      </c>
      <c r="BZ304" s="177">
        <f t="shared" si="293"/>
        <v>0</v>
      </c>
      <c r="CA304" s="177">
        <f t="shared" si="294"/>
        <v>0</v>
      </c>
      <c r="CB304" s="177">
        <f t="shared" si="295"/>
        <v>0</v>
      </c>
      <c r="CC304" s="177">
        <f t="shared" si="296"/>
        <v>0</v>
      </c>
      <c r="CD304" s="177">
        <f t="shared" si="297"/>
        <v>0</v>
      </c>
      <c r="CE304" s="177">
        <f t="shared" si="298"/>
        <v>0</v>
      </c>
      <c r="CF304" s="177">
        <f t="shared" si="299"/>
        <v>0</v>
      </c>
      <c r="CG304" s="9"/>
    </row>
    <row r="305" spans="1:85">
      <c r="A305" s="205" t="s">
        <v>888</v>
      </c>
      <c r="B305" s="186" t="s">
        <v>889</v>
      </c>
      <c r="C305" s="202" t="s">
        <v>890</v>
      </c>
      <c r="D305" s="217" t="s">
        <v>891</v>
      </c>
      <c r="E305" s="201">
        <v>1</v>
      </c>
      <c r="F305" s="214">
        <v>299</v>
      </c>
      <c r="G305" s="68">
        <f t="shared" si="248"/>
        <v>299</v>
      </c>
      <c r="H305" s="69"/>
      <c r="I305" s="70">
        <f t="shared" si="249"/>
        <v>0</v>
      </c>
      <c r="J305" s="69"/>
      <c r="K305" s="70">
        <f t="shared" si="250"/>
        <v>0</v>
      </c>
      <c r="L305" s="69"/>
      <c r="M305" s="70">
        <f t="shared" si="251"/>
        <v>0</v>
      </c>
      <c r="N305" s="69"/>
      <c r="O305" s="70">
        <f t="shared" si="252"/>
        <v>0</v>
      </c>
      <c r="P305" s="69"/>
      <c r="Q305" s="70">
        <f t="shared" si="253"/>
        <v>0</v>
      </c>
      <c r="R305" s="71">
        <f t="shared" si="254"/>
        <v>1</v>
      </c>
      <c r="S305" s="70">
        <f t="shared" si="255"/>
        <v>299</v>
      </c>
      <c r="T305" s="72">
        <f t="shared" si="256"/>
        <v>0</v>
      </c>
      <c r="U305" s="73">
        <f t="shared" si="257"/>
        <v>0</v>
      </c>
      <c r="V305" s="73">
        <f t="shared" si="258"/>
        <v>0</v>
      </c>
      <c r="W305" s="73">
        <f t="shared" si="259"/>
        <v>0</v>
      </c>
      <c r="X305" s="73">
        <f t="shared" si="260"/>
        <v>0</v>
      </c>
      <c r="Y305" s="73">
        <f t="shared" si="261"/>
        <v>0</v>
      </c>
      <c r="Z305" s="73">
        <f t="shared" si="262"/>
        <v>0</v>
      </c>
      <c r="AA305" s="74"/>
      <c r="AB305" s="177"/>
      <c r="AC305" s="177"/>
      <c r="AD305" s="177"/>
      <c r="AE305" s="177"/>
      <c r="AF305" s="177"/>
      <c r="AG305" s="177"/>
      <c r="AH305" s="177"/>
      <c r="AI305" s="177"/>
      <c r="AJ305" s="177"/>
      <c r="AK305" s="177"/>
      <c r="AL305" s="177"/>
      <c r="AM305" s="177"/>
      <c r="AN305" s="177"/>
      <c r="AO305" s="177"/>
      <c r="AP305" s="177"/>
      <c r="AQ305" s="177"/>
      <c r="AR305" s="177"/>
      <c r="AS305" s="177"/>
      <c r="AT305" s="177"/>
      <c r="AU305" s="71">
        <f t="shared" si="263"/>
        <v>1</v>
      </c>
      <c r="AV305" s="76">
        <f t="shared" si="264"/>
        <v>0</v>
      </c>
      <c r="AW305" s="76">
        <f t="shared" si="265"/>
        <v>0</v>
      </c>
      <c r="AX305" s="76">
        <f t="shared" si="266"/>
        <v>0</v>
      </c>
      <c r="AY305" s="76">
        <f t="shared" si="267"/>
        <v>0</v>
      </c>
      <c r="AZ305" s="76">
        <f t="shared" si="268"/>
        <v>0</v>
      </c>
      <c r="BA305" s="71">
        <f t="shared" si="269"/>
        <v>1</v>
      </c>
      <c r="BB305" s="71">
        <f t="shared" si="270"/>
        <v>0</v>
      </c>
      <c r="BC305" s="77">
        <f t="shared" si="271"/>
        <v>0</v>
      </c>
      <c r="BD305" s="77">
        <f t="shared" si="272"/>
        <v>0</v>
      </c>
      <c r="BE305" s="77">
        <f t="shared" si="273"/>
        <v>0</v>
      </c>
      <c r="BF305" s="77">
        <f t="shared" si="274"/>
        <v>0</v>
      </c>
      <c r="BG305" s="77">
        <f t="shared" si="275"/>
        <v>0</v>
      </c>
      <c r="BH305" s="77">
        <f t="shared" si="276"/>
        <v>0</v>
      </c>
      <c r="BI305" s="77">
        <f t="shared" si="277"/>
        <v>0</v>
      </c>
      <c r="BJ305" s="77">
        <f t="shared" si="278"/>
        <v>0</v>
      </c>
      <c r="BK305" s="77">
        <f t="shared" si="279"/>
        <v>0</v>
      </c>
      <c r="BL305" s="77">
        <f t="shared" si="280"/>
        <v>0</v>
      </c>
      <c r="BM305" s="77">
        <f t="shared" si="281"/>
        <v>0</v>
      </c>
      <c r="BN305" s="77">
        <f t="shared" si="282"/>
        <v>0</v>
      </c>
      <c r="BO305" s="77">
        <f t="shared" si="283"/>
        <v>0</v>
      </c>
      <c r="BP305" s="77">
        <f t="shared" si="284"/>
        <v>0</v>
      </c>
      <c r="BQ305" s="77">
        <f t="shared" si="285"/>
        <v>0</v>
      </c>
      <c r="BR305" s="77">
        <f t="shared" si="286"/>
        <v>0</v>
      </c>
      <c r="BS305" s="77">
        <f t="shared" si="287"/>
        <v>0</v>
      </c>
      <c r="BT305" s="77">
        <f t="shared" si="288"/>
        <v>0</v>
      </c>
      <c r="BU305" s="77">
        <f t="shared" si="289"/>
        <v>0</v>
      </c>
      <c r="BV305" s="77">
        <f t="shared" si="290"/>
        <v>0</v>
      </c>
      <c r="BW305" s="177"/>
      <c r="BX305" s="12" t="str">
        <f t="shared" si="291"/>
        <v/>
      </c>
      <c r="BY305" s="95">
        <f t="shared" si="292"/>
        <v>0</v>
      </c>
      <c r="BZ305" s="177">
        <f t="shared" si="293"/>
        <v>0</v>
      </c>
      <c r="CA305" s="177">
        <f t="shared" si="294"/>
        <v>0</v>
      </c>
      <c r="CB305" s="177">
        <f t="shared" si="295"/>
        <v>0</v>
      </c>
      <c r="CC305" s="177">
        <f t="shared" si="296"/>
        <v>0</v>
      </c>
      <c r="CD305" s="177">
        <f t="shared" si="297"/>
        <v>0</v>
      </c>
      <c r="CE305" s="177">
        <f t="shared" si="298"/>
        <v>0</v>
      </c>
      <c r="CF305" s="177">
        <f t="shared" si="299"/>
        <v>0</v>
      </c>
      <c r="CG305" s="9"/>
    </row>
    <row r="306" spans="1:85">
      <c r="A306" s="205" t="s">
        <v>888</v>
      </c>
      <c r="B306" s="186" t="s">
        <v>892</v>
      </c>
      <c r="C306" s="202" t="s">
        <v>893</v>
      </c>
      <c r="D306" s="217" t="s">
        <v>891</v>
      </c>
      <c r="E306" s="201">
        <v>1</v>
      </c>
      <c r="F306" s="214">
        <v>1979</v>
      </c>
      <c r="G306" s="68">
        <f t="shared" si="248"/>
        <v>1979</v>
      </c>
      <c r="H306" s="69"/>
      <c r="I306" s="70">
        <f t="shared" si="249"/>
        <v>0</v>
      </c>
      <c r="J306" s="69"/>
      <c r="K306" s="70">
        <f t="shared" si="250"/>
        <v>0</v>
      </c>
      <c r="L306" s="69"/>
      <c r="M306" s="70">
        <f t="shared" si="251"/>
        <v>0</v>
      </c>
      <c r="N306" s="69"/>
      <c r="O306" s="70">
        <f t="shared" si="252"/>
        <v>0</v>
      </c>
      <c r="P306" s="69"/>
      <c r="Q306" s="70">
        <f t="shared" si="253"/>
        <v>0</v>
      </c>
      <c r="R306" s="71">
        <f t="shared" si="254"/>
        <v>1</v>
      </c>
      <c r="S306" s="70">
        <f t="shared" si="255"/>
        <v>1979</v>
      </c>
      <c r="T306" s="72">
        <f t="shared" si="256"/>
        <v>0</v>
      </c>
      <c r="U306" s="73">
        <f t="shared" si="257"/>
        <v>0</v>
      </c>
      <c r="V306" s="73">
        <f t="shared" si="258"/>
        <v>0</v>
      </c>
      <c r="W306" s="73">
        <f t="shared" si="259"/>
        <v>0</v>
      </c>
      <c r="X306" s="73">
        <f t="shared" si="260"/>
        <v>0</v>
      </c>
      <c r="Y306" s="73">
        <f t="shared" si="261"/>
        <v>0</v>
      </c>
      <c r="Z306" s="73">
        <f t="shared" si="262"/>
        <v>0</v>
      </c>
      <c r="AA306" s="74"/>
      <c r="AB306" s="177"/>
      <c r="AC306" s="177"/>
      <c r="AD306" s="177"/>
      <c r="AE306" s="177"/>
      <c r="AF306" s="177"/>
      <c r="AG306" s="177"/>
      <c r="AH306" s="177"/>
      <c r="AI306" s="177"/>
      <c r="AJ306" s="177"/>
      <c r="AK306" s="177"/>
      <c r="AL306" s="177"/>
      <c r="AM306" s="177"/>
      <c r="AN306" s="177"/>
      <c r="AO306" s="177"/>
      <c r="AP306" s="177"/>
      <c r="AQ306" s="177"/>
      <c r="AR306" s="177"/>
      <c r="AS306" s="177"/>
      <c r="AT306" s="177"/>
      <c r="AU306" s="71">
        <f t="shared" si="263"/>
        <v>1</v>
      </c>
      <c r="AV306" s="76">
        <f t="shared" si="264"/>
        <v>0</v>
      </c>
      <c r="AW306" s="76">
        <f t="shared" si="265"/>
        <v>0</v>
      </c>
      <c r="AX306" s="76">
        <f t="shared" si="266"/>
        <v>0</v>
      </c>
      <c r="AY306" s="76">
        <f t="shared" si="267"/>
        <v>0</v>
      </c>
      <c r="AZ306" s="76">
        <f t="shared" si="268"/>
        <v>0</v>
      </c>
      <c r="BA306" s="71">
        <f t="shared" si="269"/>
        <v>1</v>
      </c>
      <c r="BB306" s="71">
        <f t="shared" si="270"/>
        <v>0</v>
      </c>
      <c r="BC306" s="77">
        <f t="shared" si="271"/>
        <v>0</v>
      </c>
      <c r="BD306" s="77">
        <f t="shared" si="272"/>
        <v>0</v>
      </c>
      <c r="BE306" s="77">
        <f t="shared" si="273"/>
        <v>0</v>
      </c>
      <c r="BF306" s="77">
        <f t="shared" si="274"/>
        <v>0</v>
      </c>
      <c r="BG306" s="77">
        <f t="shared" si="275"/>
        <v>0</v>
      </c>
      <c r="BH306" s="77">
        <f t="shared" si="276"/>
        <v>0</v>
      </c>
      <c r="BI306" s="77">
        <f t="shared" si="277"/>
        <v>0</v>
      </c>
      <c r="BJ306" s="77">
        <f t="shared" si="278"/>
        <v>0</v>
      </c>
      <c r="BK306" s="77">
        <f t="shared" si="279"/>
        <v>0</v>
      </c>
      <c r="BL306" s="77">
        <f t="shared" si="280"/>
        <v>0</v>
      </c>
      <c r="BM306" s="77">
        <f t="shared" si="281"/>
        <v>0</v>
      </c>
      <c r="BN306" s="77">
        <f t="shared" si="282"/>
        <v>0</v>
      </c>
      <c r="BO306" s="77">
        <f t="shared" si="283"/>
        <v>0</v>
      </c>
      <c r="BP306" s="77">
        <f t="shared" si="284"/>
        <v>0</v>
      </c>
      <c r="BQ306" s="77">
        <f t="shared" si="285"/>
        <v>0</v>
      </c>
      <c r="BR306" s="77">
        <f t="shared" si="286"/>
        <v>0</v>
      </c>
      <c r="BS306" s="77">
        <f t="shared" si="287"/>
        <v>0</v>
      </c>
      <c r="BT306" s="77">
        <f t="shared" si="288"/>
        <v>0</v>
      </c>
      <c r="BU306" s="77">
        <f t="shared" si="289"/>
        <v>0</v>
      </c>
      <c r="BV306" s="77">
        <f t="shared" si="290"/>
        <v>0</v>
      </c>
      <c r="BW306" s="177"/>
      <c r="BX306" s="12" t="str">
        <f t="shared" si="291"/>
        <v/>
      </c>
      <c r="BY306" s="95">
        <f t="shared" si="292"/>
        <v>0</v>
      </c>
      <c r="BZ306" s="177">
        <f t="shared" si="293"/>
        <v>0</v>
      </c>
      <c r="CA306" s="177">
        <f t="shared" si="294"/>
        <v>0</v>
      </c>
      <c r="CB306" s="177">
        <f t="shared" si="295"/>
        <v>0</v>
      </c>
      <c r="CC306" s="177">
        <f t="shared" si="296"/>
        <v>0</v>
      </c>
      <c r="CD306" s="177">
        <f t="shared" si="297"/>
        <v>0</v>
      </c>
      <c r="CE306" s="177">
        <f t="shared" si="298"/>
        <v>0</v>
      </c>
      <c r="CF306" s="177">
        <f t="shared" si="299"/>
        <v>0</v>
      </c>
      <c r="CG306" s="9"/>
    </row>
    <row r="307" spans="1:85">
      <c r="A307" s="205" t="s">
        <v>888</v>
      </c>
      <c r="B307" s="186" t="s">
        <v>894</v>
      </c>
      <c r="C307" s="202" t="s">
        <v>895</v>
      </c>
      <c r="D307" s="217" t="s">
        <v>891</v>
      </c>
      <c r="E307" s="201">
        <v>1</v>
      </c>
      <c r="F307" s="214">
        <v>304</v>
      </c>
      <c r="G307" s="68">
        <f t="shared" si="248"/>
        <v>304</v>
      </c>
      <c r="H307" s="69"/>
      <c r="I307" s="70">
        <f t="shared" si="249"/>
        <v>0</v>
      </c>
      <c r="J307" s="69"/>
      <c r="K307" s="70">
        <f t="shared" si="250"/>
        <v>0</v>
      </c>
      <c r="L307" s="69"/>
      <c r="M307" s="70">
        <f t="shared" si="251"/>
        <v>0</v>
      </c>
      <c r="N307" s="69"/>
      <c r="O307" s="70">
        <f t="shared" si="252"/>
        <v>0</v>
      </c>
      <c r="P307" s="69"/>
      <c r="Q307" s="70">
        <f t="shared" si="253"/>
        <v>0</v>
      </c>
      <c r="R307" s="71">
        <f t="shared" si="254"/>
        <v>1</v>
      </c>
      <c r="S307" s="70">
        <f t="shared" si="255"/>
        <v>304</v>
      </c>
      <c r="T307" s="72">
        <f t="shared" si="256"/>
        <v>0</v>
      </c>
      <c r="U307" s="73">
        <f t="shared" si="257"/>
        <v>0</v>
      </c>
      <c r="V307" s="73">
        <f t="shared" si="258"/>
        <v>0</v>
      </c>
      <c r="W307" s="73">
        <f t="shared" si="259"/>
        <v>0</v>
      </c>
      <c r="X307" s="73">
        <f t="shared" si="260"/>
        <v>0</v>
      </c>
      <c r="Y307" s="73">
        <f t="shared" si="261"/>
        <v>0</v>
      </c>
      <c r="Z307" s="73">
        <f t="shared" si="262"/>
        <v>0</v>
      </c>
      <c r="AA307" s="74"/>
      <c r="AB307" s="177"/>
      <c r="AC307" s="177"/>
      <c r="AD307" s="177"/>
      <c r="AE307" s="177"/>
      <c r="AF307" s="177"/>
      <c r="AG307" s="177"/>
      <c r="AH307" s="177"/>
      <c r="AI307" s="177"/>
      <c r="AJ307" s="177"/>
      <c r="AK307" s="177"/>
      <c r="AL307" s="177"/>
      <c r="AM307" s="177"/>
      <c r="AN307" s="177"/>
      <c r="AO307" s="177"/>
      <c r="AP307" s="177"/>
      <c r="AQ307" s="177"/>
      <c r="AR307" s="177"/>
      <c r="AS307" s="177"/>
      <c r="AT307" s="177"/>
      <c r="AU307" s="71">
        <f t="shared" si="263"/>
        <v>1</v>
      </c>
      <c r="AV307" s="76">
        <f t="shared" si="264"/>
        <v>0</v>
      </c>
      <c r="AW307" s="76">
        <f t="shared" si="265"/>
        <v>0</v>
      </c>
      <c r="AX307" s="76">
        <f t="shared" si="266"/>
        <v>0</v>
      </c>
      <c r="AY307" s="76">
        <f t="shared" si="267"/>
        <v>0</v>
      </c>
      <c r="AZ307" s="76">
        <f t="shared" si="268"/>
        <v>0</v>
      </c>
      <c r="BA307" s="71">
        <f t="shared" si="269"/>
        <v>1</v>
      </c>
      <c r="BB307" s="71">
        <f t="shared" si="270"/>
        <v>0</v>
      </c>
      <c r="BC307" s="77">
        <f t="shared" si="271"/>
        <v>0</v>
      </c>
      <c r="BD307" s="77">
        <f t="shared" si="272"/>
        <v>0</v>
      </c>
      <c r="BE307" s="77">
        <f t="shared" si="273"/>
        <v>0</v>
      </c>
      <c r="BF307" s="77">
        <f t="shared" si="274"/>
        <v>0</v>
      </c>
      <c r="BG307" s="77">
        <f t="shared" si="275"/>
        <v>0</v>
      </c>
      <c r="BH307" s="77">
        <f t="shared" si="276"/>
        <v>0</v>
      </c>
      <c r="BI307" s="77">
        <f t="shared" si="277"/>
        <v>0</v>
      </c>
      <c r="BJ307" s="77">
        <f t="shared" si="278"/>
        <v>0</v>
      </c>
      <c r="BK307" s="77">
        <f t="shared" si="279"/>
        <v>0</v>
      </c>
      <c r="BL307" s="77">
        <f t="shared" si="280"/>
        <v>0</v>
      </c>
      <c r="BM307" s="77">
        <f t="shared" si="281"/>
        <v>0</v>
      </c>
      <c r="BN307" s="77">
        <f t="shared" si="282"/>
        <v>0</v>
      </c>
      <c r="BO307" s="77">
        <f t="shared" si="283"/>
        <v>0</v>
      </c>
      <c r="BP307" s="77">
        <f t="shared" si="284"/>
        <v>0</v>
      </c>
      <c r="BQ307" s="77">
        <f t="shared" si="285"/>
        <v>0</v>
      </c>
      <c r="BR307" s="77">
        <f t="shared" si="286"/>
        <v>0</v>
      </c>
      <c r="BS307" s="77">
        <f t="shared" si="287"/>
        <v>0</v>
      </c>
      <c r="BT307" s="77">
        <f t="shared" si="288"/>
        <v>0</v>
      </c>
      <c r="BU307" s="77">
        <f t="shared" si="289"/>
        <v>0</v>
      </c>
      <c r="BV307" s="77">
        <f t="shared" si="290"/>
        <v>0</v>
      </c>
      <c r="BW307" s="177"/>
      <c r="BX307" s="12" t="str">
        <f t="shared" si="291"/>
        <v/>
      </c>
      <c r="BY307" s="95">
        <f t="shared" si="292"/>
        <v>0</v>
      </c>
      <c r="BZ307" s="177">
        <f t="shared" si="293"/>
        <v>0</v>
      </c>
      <c r="CA307" s="177">
        <f t="shared" si="294"/>
        <v>0</v>
      </c>
      <c r="CB307" s="177">
        <f t="shared" si="295"/>
        <v>0</v>
      </c>
      <c r="CC307" s="177">
        <f t="shared" si="296"/>
        <v>0</v>
      </c>
      <c r="CD307" s="177">
        <f t="shared" si="297"/>
        <v>0</v>
      </c>
      <c r="CE307" s="177">
        <f t="shared" si="298"/>
        <v>0</v>
      </c>
      <c r="CF307" s="177">
        <f t="shared" si="299"/>
        <v>0</v>
      </c>
      <c r="CG307" s="9"/>
    </row>
    <row r="308" spans="1:85">
      <c r="A308" s="205" t="s">
        <v>888</v>
      </c>
      <c r="B308" s="186" t="s">
        <v>896</v>
      </c>
      <c r="C308" s="202" t="s">
        <v>897</v>
      </c>
      <c r="D308" s="217" t="s">
        <v>891</v>
      </c>
      <c r="E308" s="201">
        <v>1</v>
      </c>
      <c r="F308" s="214">
        <v>1550</v>
      </c>
      <c r="G308" s="68">
        <f t="shared" si="248"/>
        <v>1550</v>
      </c>
      <c r="H308" s="69"/>
      <c r="I308" s="70">
        <f t="shared" si="249"/>
        <v>0</v>
      </c>
      <c r="J308" s="69"/>
      <c r="K308" s="70">
        <f t="shared" si="250"/>
        <v>0</v>
      </c>
      <c r="L308" s="69"/>
      <c r="M308" s="70">
        <f t="shared" si="251"/>
        <v>0</v>
      </c>
      <c r="N308" s="69"/>
      <c r="O308" s="70">
        <f t="shared" si="252"/>
        <v>0</v>
      </c>
      <c r="P308" s="69"/>
      <c r="Q308" s="70">
        <f t="shared" si="253"/>
        <v>0</v>
      </c>
      <c r="R308" s="71">
        <f t="shared" si="254"/>
        <v>1</v>
      </c>
      <c r="S308" s="70">
        <f t="shared" si="255"/>
        <v>1550</v>
      </c>
      <c r="T308" s="72">
        <f t="shared" si="256"/>
        <v>0</v>
      </c>
      <c r="U308" s="73">
        <f t="shared" si="257"/>
        <v>0</v>
      </c>
      <c r="V308" s="73">
        <f t="shared" si="258"/>
        <v>0</v>
      </c>
      <c r="W308" s="73">
        <f t="shared" si="259"/>
        <v>0</v>
      </c>
      <c r="X308" s="73">
        <f t="shared" si="260"/>
        <v>0</v>
      </c>
      <c r="Y308" s="73">
        <f t="shared" si="261"/>
        <v>0</v>
      </c>
      <c r="Z308" s="73">
        <f t="shared" si="262"/>
        <v>0</v>
      </c>
      <c r="AA308" s="74"/>
      <c r="AB308" s="177"/>
      <c r="AC308" s="177"/>
      <c r="AD308" s="177"/>
      <c r="AE308" s="177"/>
      <c r="AF308" s="177"/>
      <c r="AG308" s="177"/>
      <c r="AH308" s="177"/>
      <c r="AI308" s="177"/>
      <c r="AJ308" s="177"/>
      <c r="AK308" s="177"/>
      <c r="AL308" s="177"/>
      <c r="AM308" s="177"/>
      <c r="AN308" s="177"/>
      <c r="AO308" s="177"/>
      <c r="AP308" s="177"/>
      <c r="AQ308" s="177"/>
      <c r="AR308" s="177"/>
      <c r="AS308" s="177"/>
      <c r="AT308" s="177"/>
      <c r="AU308" s="71">
        <f t="shared" si="263"/>
        <v>1</v>
      </c>
      <c r="AV308" s="76">
        <f t="shared" si="264"/>
        <v>0</v>
      </c>
      <c r="AW308" s="76">
        <f t="shared" si="265"/>
        <v>0</v>
      </c>
      <c r="AX308" s="76">
        <f t="shared" si="266"/>
        <v>0</v>
      </c>
      <c r="AY308" s="76">
        <f t="shared" si="267"/>
        <v>0</v>
      </c>
      <c r="AZ308" s="76">
        <f t="shared" si="268"/>
        <v>0</v>
      </c>
      <c r="BA308" s="71">
        <f t="shared" si="269"/>
        <v>1</v>
      </c>
      <c r="BB308" s="71">
        <f t="shared" si="270"/>
        <v>0</v>
      </c>
      <c r="BC308" s="77">
        <f t="shared" si="271"/>
        <v>0</v>
      </c>
      <c r="BD308" s="77">
        <f t="shared" si="272"/>
        <v>0</v>
      </c>
      <c r="BE308" s="77">
        <f t="shared" si="273"/>
        <v>0</v>
      </c>
      <c r="BF308" s="77">
        <f t="shared" si="274"/>
        <v>0</v>
      </c>
      <c r="BG308" s="77">
        <f t="shared" si="275"/>
        <v>0</v>
      </c>
      <c r="BH308" s="77">
        <f t="shared" si="276"/>
        <v>0</v>
      </c>
      <c r="BI308" s="77">
        <f t="shared" si="277"/>
        <v>0</v>
      </c>
      <c r="BJ308" s="77">
        <f t="shared" si="278"/>
        <v>0</v>
      </c>
      <c r="BK308" s="77">
        <f t="shared" si="279"/>
        <v>0</v>
      </c>
      <c r="BL308" s="77">
        <f t="shared" si="280"/>
        <v>0</v>
      </c>
      <c r="BM308" s="77">
        <f t="shared" si="281"/>
        <v>0</v>
      </c>
      <c r="BN308" s="77">
        <f t="shared" si="282"/>
        <v>0</v>
      </c>
      <c r="BO308" s="77">
        <f t="shared" si="283"/>
        <v>0</v>
      </c>
      <c r="BP308" s="77">
        <f t="shared" si="284"/>
        <v>0</v>
      </c>
      <c r="BQ308" s="77">
        <f t="shared" si="285"/>
        <v>0</v>
      </c>
      <c r="BR308" s="77">
        <f t="shared" si="286"/>
        <v>0</v>
      </c>
      <c r="BS308" s="77">
        <f t="shared" si="287"/>
        <v>0</v>
      </c>
      <c r="BT308" s="77">
        <f t="shared" si="288"/>
        <v>0</v>
      </c>
      <c r="BU308" s="77">
        <f t="shared" si="289"/>
        <v>0</v>
      </c>
      <c r="BV308" s="77">
        <f t="shared" si="290"/>
        <v>0</v>
      </c>
      <c r="BW308" s="177"/>
      <c r="BX308" s="12" t="str">
        <f t="shared" si="291"/>
        <v/>
      </c>
      <c r="BY308" s="95">
        <f t="shared" si="292"/>
        <v>0</v>
      </c>
      <c r="BZ308" s="177">
        <f t="shared" si="293"/>
        <v>0</v>
      </c>
      <c r="CA308" s="177">
        <f t="shared" si="294"/>
        <v>0</v>
      </c>
      <c r="CB308" s="177">
        <f t="shared" si="295"/>
        <v>0</v>
      </c>
      <c r="CC308" s="177">
        <f t="shared" si="296"/>
        <v>0</v>
      </c>
      <c r="CD308" s="177">
        <f t="shared" si="297"/>
        <v>0</v>
      </c>
      <c r="CE308" s="177">
        <f t="shared" si="298"/>
        <v>0</v>
      </c>
      <c r="CF308" s="177">
        <f t="shared" si="299"/>
        <v>0</v>
      </c>
      <c r="CG308" s="9"/>
    </row>
    <row r="309" spans="1:85" ht="29.25">
      <c r="A309" s="205" t="s">
        <v>898</v>
      </c>
      <c r="B309" s="186" t="s">
        <v>899</v>
      </c>
      <c r="C309" s="202" t="s">
        <v>900</v>
      </c>
      <c r="D309" s="217" t="s">
        <v>891</v>
      </c>
      <c r="E309" s="201">
        <v>2</v>
      </c>
      <c r="F309" s="214">
        <v>2232.87</v>
      </c>
      <c r="G309" s="68">
        <f t="shared" si="248"/>
        <v>4465.74</v>
      </c>
      <c r="H309" s="69"/>
      <c r="I309" s="70">
        <f t="shared" si="249"/>
        <v>0</v>
      </c>
      <c r="J309" s="69"/>
      <c r="K309" s="70">
        <f t="shared" si="250"/>
        <v>0</v>
      </c>
      <c r="L309" s="69"/>
      <c r="M309" s="70">
        <f t="shared" si="251"/>
        <v>0</v>
      </c>
      <c r="N309" s="69"/>
      <c r="O309" s="70">
        <f t="shared" si="252"/>
        <v>0</v>
      </c>
      <c r="P309" s="69"/>
      <c r="Q309" s="70">
        <f t="shared" si="253"/>
        <v>0</v>
      </c>
      <c r="R309" s="71">
        <f t="shared" si="254"/>
        <v>2</v>
      </c>
      <c r="S309" s="70">
        <f t="shared" si="255"/>
        <v>4465.74</v>
      </c>
      <c r="T309" s="72">
        <f t="shared" si="256"/>
        <v>0</v>
      </c>
      <c r="U309" s="73">
        <f t="shared" si="257"/>
        <v>0</v>
      </c>
      <c r="V309" s="73">
        <f t="shared" si="258"/>
        <v>0</v>
      </c>
      <c r="W309" s="73">
        <f t="shared" si="259"/>
        <v>0</v>
      </c>
      <c r="X309" s="73">
        <f t="shared" si="260"/>
        <v>0</v>
      </c>
      <c r="Y309" s="73">
        <f t="shared" si="261"/>
        <v>0</v>
      </c>
      <c r="Z309" s="73">
        <f t="shared" si="262"/>
        <v>0</v>
      </c>
      <c r="AA309" s="74"/>
      <c r="AB309" s="177"/>
      <c r="AC309" s="177"/>
      <c r="AD309" s="177"/>
      <c r="AE309" s="177"/>
      <c r="AF309" s="177"/>
      <c r="AG309" s="177"/>
      <c r="AH309" s="177"/>
      <c r="AI309" s="177"/>
      <c r="AJ309" s="177"/>
      <c r="AK309" s="177"/>
      <c r="AL309" s="177"/>
      <c r="AM309" s="177"/>
      <c r="AN309" s="177"/>
      <c r="AO309" s="177"/>
      <c r="AP309" s="177"/>
      <c r="AQ309" s="177"/>
      <c r="AR309" s="177"/>
      <c r="AS309" s="177"/>
      <c r="AT309" s="177"/>
      <c r="AU309" s="71">
        <f t="shared" si="263"/>
        <v>2</v>
      </c>
      <c r="AV309" s="76">
        <f t="shared" si="264"/>
        <v>0</v>
      </c>
      <c r="AW309" s="76">
        <f t="shared" si="265"/>
        <v>0</v>
      </c>
      <c r="AX309" s="76">
        <f t="shared" si="266"/>
        <v>0</v>
      </c>
      <c r="AY309" s="76">
        <f t="shared" si="267"/>
        <v>0</v>
      </c>
      <c r="AZ309" s="76">
        <f t="shared" si="268"/>
        <v>0</v>
      </c>
      <c r="BA309" s="71">
        <f t="shared" si="269"/>
        <v>2</v>
      </c>
      <c r="BB309" s="71">
        <f t="shared" si="270"/>
        <v>0</v>
      </c>
      <c r="BC309" s="77">
        <f t="shared" si="271"/>
        <v>0</v>
      </c>
      <c r="BD309" s="77">
        <f t="shared" si="272"/>
        <v>0</v>
      </c>
      <c r="BE309" s="77">
        <f t="shared" si="273"/>
        <v>0</v>
      </c>
      <c r="BF309" s="77">
        <f t="shared" si="274"/>
        <v>0</v>
      </c>
      <c r="BG309" s="77">
        <f t="shared" si="275"/>
        <v>0</v>
      </c>
      <c r="BH309" s="77">
        <f t="shared" si="276"/>
        <v>0</v>
      </c>
      <c r="BI309" s="77">
        <f t="shared" si="277"/>
        <v>0</v>
      </c>
      <c r="BJ309" s="77">
        <f t="shared" si="278"/>
        <v>0</v>
      </c>
      <c r="BK309" s="77">
        <f t="shared" si="279"/>
        <v>0</v>
      </c>
      <c r="BL309" s="77">
        <f t="shared" si="280"/>
        <v>0</v>
      </c>
      <c r="BM309" s="77">
        <f t="shared" si="281"/>
        <v>0</v>
      </c>
      <c r="BN309" s="77">
        <f t="shared" si="282"/>
        <v>0</v>
      </c>
      <c r="BO309" s="77">
        <f t="shared" si="283"/>
        <v>0</v>
      </c>
      <c r="BP309" s="77">
        <f t="shared" si="284"/>
        <v>0</v>
      </c>
      <c r="BQ309" s="77">
        <f t="shared" si="285"/>
        <v>0</v>
      </c>
      <c r="BR309" s="77">
        <f t="shared" si="286"/>
        <v>0</v>
      </c>
      <c r="BS309" s="77">
        <f t="shared" si="287"/>
        <v>0</v>
      </c>
      <c r="BT309" s="77">
        <f t="shared" si="288"/>
        <v>0</v>
      </c>
      <c r="BU309" s="77">
        <f t="shared" si="289"/>
        <v>0</v>
      </c>
      <c r="BV309" s="77">
        <f t="shared" si="290"/>
        <v>0</v>
      </c>
      <c r="BW309" s="177"/>
      <c r="BX309" s="12" t="str">
        <f t="shared" si="291"/>
        <v/>
      </c>
      <c r="BY309" s="95">
        <f t="shared" si="292"/>
        <v>0</v>
      </c>
      <c r="BZ309" s="177">
        <f t="shared" si="293"/>
        <v>0</v>
      </c>
      <c r="CA309" s="177">
        <f t="shared" si="294"/>
        <v>0</v>
      </c>
      <c r="CB309" s="177">
        <f t="shared" si="295"/>
        <v>0</v>
      </c>
      <c r="CC309" s="177">
        <f t="shared" si="296"/>
        <v>0</v>
      </c>
      <c r="CD309" s="177">
        <f t="shared" si="297"/>
        <v>0</v>
      </c>
      <c r="CE309" s="177">
        <f t="shared" si="298"/>
        <v>0</v>
      </c>
      <c r="CF309" s="177">
        <f t="shared" si="299"/>
        <v>0</v>
      </c>
      <c r="CG309" s="9"/>
    </row>
    <row r="310" spans="1:85" ht="28.5">
      <c r="A310" s="205" t="s">
        <v>901</v>
      </c>
      <c r="B310" s="186" t="s">
        <v>902</v>
      </c>
      <c r="C310" s="208" t="s">
        <v>903</v>
      </c>
      <c r="D310" s="177" t="s">
        <v>185</v>
      </c>
      <c r="E310" s="201">
        <v>3</v>
      </c>
      <c r="F310" s="200">
        <v>273.25</v>
      </c>
      <c r="G310" s="68">
        <f t="shared" si="248"/>
        <v>819.75</v>
      </c>
      <c r="H310" s="69"/>
      <c r="I310" s="70">
        <f t="shared" si="249"/>
        <v>0</v>
      </c>
      <c r="J310" s="69"/>
      <c r="K310" s="70">
        <f t="shared" si="250"/>
        <v>0</v>
      </c>
      <c r="L310" s="69"/>
      <c r="M310" s="70">
        <f t="shared" si="251"/>
        <v>0</v>
      </c>
      <c r="N310" s="69"/>
      <c r="O310" s="70">
        <f t="shared" si="252"/>
        <v>0</v>
      </c>
      <c r="P310" s="69"/>
      <c r="Q310" s="70">
        <f t="shared" si="253"/>
        <v>0</v>
      </c>
      <c r="R310" s="71">
        <f t="shared" si="254"/>
        <v>3</v>
      </c>
      <c r="S310" s="70">
        <f t="shared" si="255"/>
        <v>819.75</v>
      </c>
      <c r="T310" s="72">
        <f t="shared" si="256"/>
        <v>0</v>
      </c>
      <c r="U310" s="73">
        <f t="shared" si="257"/>
        <v>0</v>
      </c>
      <c r="V310" s="73">
        <f t="shared" si="258"/>
        <v>0</v>
      </c>
      <c r="W310" s="73">
        <f t="shared" si="259"/>
        <v>0</v>
      </c>
      <c r="X310" s="73">
        <f t="shared" si="260"/>
        <v>0</v>
      </c>
      <c r="Y310" s="73">
        <f t="shared" si="261"/>
        <v>0</v>
      </c>
      <c r="Z310" s="73">
        <f t="shared" si="262"/>
        <v>0</v>
      </c>
      <c r="AA310" s="74"/>
      <c r="AB310" s="177"/>
      <c r="AC310" s="177"/>
      <c r="AD310" s="177"/>
      <c r="AE310" s="177"/>
      <c r="AF310" s="177"/>
      <c r="AG310" s="177"/>
      <c r="AH310" s="177"/>
      <c r="AI310" s="177"/>
      <c r="AJ310" s="177"/>
      <c r="AK310" s="177"/>
      <c r="AL310" s="177"/>
      <c r="AM310" s="177"/>
      <c r="AN310" s="177"/>
      <c r="AO310" s="177"/>
      <c r="AP310" s="177"/>
      <c r="AQ310" s="177"/>
      <c r="AR310" s="177"/>
      <c r="AS310" s="177"/>
      <c r="AT310" s="177"/>
      <c r="AU310" s="71">
        <f t="shared" si="263"/>
        <v>3</v>
      </c>
      <c r="AV310" s="76">
        <f t="shared" si="264"/>
        <v>0</v>
      </c>
      <c r="AW310" s="76">
        <f t="shared" si="265"/>
        <v>0</v>
      </c>
      <c r="AX310" s="76">
        <f t="shared" si="266"/>
        <v>0</v>
      </c>
      <c r="AY310" s="76">
        <f t="shared" si="267"/>
        <v>0</v>
      </c>
      <c r="AZ310" s="76">
        <f t="shared" si="268"/>
        <v>0</v>
      </c>
      <c r="BA310" s="71">
        <f t="shared" si="269"/>
        <v>3</v>
      </c>
      <c r="BB310" s="71">
        <f t="shared" si="270"/>
        <v>0</v>
      </c>
      <c r="BC310" s="77">
        <f t="shared" si="271"/>
        <v>0</v>
      </c>
      <c r="BD310" s="77">
        <f t="shared" si="272"/>
        <v>0</v>
      </c>
      <c r="BE310" s="77">
        <f t="shared" si="273"/>
        <v>0</v>
      </c>
      <c r="BF310" s="77">
        <f t="shared" si="274"/>
        <v>0</v>
      </c>
      <c r="BG310" s="77">
        <f t="shared" si="275"/>
        <v>0</v>
      </c>
      <c r="BH310" s="77">
        <f t="shared" si="276"/>
        <v>0</v>
      </c>
      <c r="BI310" s="77">
        <f t="shared" si="277"/>
        <v>0</v>
      </c>
      <c r="BJ310" s="77">
        <f t="shared" si="278"/>
        <v>0</v>
      </c>
      <c r="BK310" s="77">
        <f t="shared" si="279"/>
        <v>0</v>
      </c>
      <c r="BL310" s="77">
        <f t="shared" si="280"/>
        <v>0</v>
      </c>
      <c r="BM310" s="77">
        <f t="shared" si="281"/>
        <v>0</v>
      </c>
      <c r="BN310" s="77">
        <f t="shared" si="282"/>
        <v>0</v>
      </c>
      <c r="BO310" s="77">
        <f t="shared" si="283"/>
        <v>0</v>
      </c>
      <c r="BP310" s="77">
        <f t="shared" si="284"/>
        <v>0</v>
      </c>
      <c r="BQ310" s="77">
        <f t="shared" si="285"/>
        <v>0</v>
      </c>
      <c r="BR310" s="77">
        <f t="shared" si="286"/>
        <v>0</v>
      </c>
      <c r="BS310" s="77">
        <f t="shared" si="287"/>
        <v>0</v>
      </c>
      <c r="BT310" s="77">
        <f t="shared" si="288"/>
        <v>0</v>
      </c>
      <c r="BU310" s="77">
        <f t="shared" si="289"/>
        <v>0</v>
      </c>
      <c r="BV310" s="77">
        <f t="shared" si="290"/>
        <v>0</v>
      </c>
      <c r="BW310" s="177"/>
      <c r="BX310" s="12" t="str">
        <f t="shared" si="291"/>
        <v/>
      </c>
      <c r="BY310" s="95">
        <f t="shared" si="292"/>
        <v>0</v>
      </c>
      <c r="BZ310" s="177">
        <f t="shared" si="293"/>
        <v>0</v>
      </c>
      <c r="CA310" s="177">
        <f t="shared" si="294"/>
        <v>0</v>
      </c>
      <c r="CB310" s="177">
        <f t="shared" si="295"/>
        <v>0</v>
      </c>
      <c r="CC310" s="177">
        <f t="shared" si="296"/>
        <v>0</v>
      </c>
      <c r="CD310" s="177">
        <f t="shared" si="297"/>
        <v>0</v>
      </c>
      <c r="CE310" s="177">
        <f t="shared" si="298"/>
        <v>0</v>
      </c>
      <c r="CF310" s="177">
        <f t="shared" si="299"/>
        <v>0</v>
      </c>
      <c r="CG310" s="9"/>
    </row>
    <row r="311" spans="1:85" ht="28.5">
      <c r="A311" s="205" t="s">
        <v>904</v>
      </c>
      <c r="B311" s="186" t="s">
        <v>905</v>
      </c>
      <c r="C311" s="187" t="s">
        <v>906</v>
      </c>
      <c r="D311" s="177" t="s">
        <v>65</v>
      </c>
      <c r="E311" s="201">
        <f>(2.8*1.5)*4+(1.4*1.5)*4</f>
        <v>25.199999999999996</v>
      </c>
      <c r="F311" s="221">
        <v>25.78</v>
      </c>
      <c r="G311" s="68">
        <f t="shared" si="248"/>
        <v>649.65599999999995</v>
      </c>
      <c r="H311" s="69"/>
      <c r="I311" s="70">
        <f t="shared" si="249"/>
        <v>0</v>
      </c>
      <c r="J311" s="69"/>
      <c r="K311" s="70">
        <f t="shared" si="250"/>
        <v>0</v>
      </c>
      <c r="L311" s="69"/>
      <c r="M311" s="70">
        <f t="shared" si="251"/>
        <v>0</v>
      </c>
      <c r="N311" s="69"/>
      <c r="O311" s="70">
        <f t="shared" si="252"/>
        <v>0</v>
      </c>
      <c r="P311" s="69"/>
      <c r="Q311" s="70">
        <f t="shared" si="253"/>
        <v>0</v>
      </c>
      <c r="R311" s="71">
        <f t="shared" si="254"/>
        <v>25.199999999999996</v>
      </c>
      <c r="S311" s="70">
        <f t="shared" si="255"/>
        <v>649.65599999999995</v>
      </c>
      <c r="T311" s="72">
        <f t="shared" si="256"/>
        <v>0</v>
      </c>
      <c r="U311" s="73">
        <f t="shared" si="257"/>
        <v>0</v>
      </c>
      <c r="V311" s="73">
        <f t="shared" si="258"/>
        <v>0</v>
      </c>
      <c r="W311" s="73">
        <f t="shared" si="259"/>
        <v>0</v>
      </c>
      <c r="X311" s="73">
        <f t="shared" si="260"/>
        <v>0</v>
      </c>
      <c r="Y311" s="73">
        <f t="shared" si="261"/>
        <v>0</v>
      </c>
      <c r="Z311" s="73">
        <f t="shared" si="262"/>
        <v>0</v>
      </c>
      <c r="AA311" s="74"/>
      <c r="AB311" s="177"/>
      <c r="AC311" s="177"/>
      <c r="AD311" s="177"/>
      <c r="AE311" s="177"/>
      <c r="AF311" s="177"/>
      <c r="AG311" s="177"/>
      <c r="AH311" s="177"/>
      <c r="AI311" s="177"/>
      <c r="AJ311" s="177"/>
      <c r="AK311" s="177"/>
      <c r="AL311" s="177"/>
      <c r="AM311" s="177"/>
      <c r="AN311" s="177"/>
      <c r="AO311" s="177"/>
      <c r="AP311" s="177"/>
      <c r="AQ311" s="177"/>
      <c r="AR311" s="177"/>
      <c r="AS311" s="177"/>
      <c r="AT311" s="177"/>
      <c r="AU311" s="71">
        <f t="shared" si="263"/>
        <v>25.199999999999996</v>
      </c>
      <c r="AV311" s="76">
        <f t="shared" si="264"/>
        <v>0</v>
      </c>
      <c r="AW311" s="76">
        <f t="shared" si="265"/>
        <v>0</v>
      </c>
      <c r="AX311" s="76">
        <f t="shared" si="266"/>
        <v>0</v>
      </c>
      <c r="AY311" s="76">
        <f t="shared" si="267"/>
        <v>0</v>
      </c>
      <c r="AZ311" s="76">
        <f t="shared" si="268"/>
        <v>0</v>
      </c>
      <c r="BA311" s="71">
        <f t="shared" si="269"/>
        <v>25.199999999999996</v>
      </c>
      <c r="BB311" s="71">
        <f t="shared" si="270"/>
        <v>0</v>
      </c>
      <c r="BC311" s="77">
        <f t="shared" si="271"/>
        <v>0</v>
      </c>
      <c r="BD311" s="77">
        <f t="shared" si="272"/>
        <v>0</v>
      </c>
      <c r="BE311" s="77">
        <f t="shared" si="273"/>
        <v>0</v>
      </c>
      <c r="BF311" s="77">
        <f t="shared" si="274"/>
        <v>0</v>
      </c>
      <c r="BG311" s="77">
        <f t="shared" si="275"/>
        <v>0</v>
      </c>
      <c r="BH311" s="77">
        <f t="shared" si="276"/>
        <v>0</v>
      </c>
      <c r="BI311" s="77">
        <f t="shared" si="277"/>
        <v>0</v>
      </c>
      <c r="BJ311" s="77">
        <f t="shared" si="278"/>
        <v>0</v>
      </c>
      <c r="BK311" s="77">
        <f t="shared" si="279"/>
        <v>0</v>
      </c>
      <c r="BL311" s="77">
        <f t="shared" si="280"/>
        <v>0</v>
      </c>
      <c r="BM311" s="77">
        <f t="shared" si="281"/>
        <v>0</v>
      </c>
      <c r="BN311" s="77">
        <f t="shared" si="282"/>
        <v>0</v>
      </c>
      <c r="BO311" s="77">
        <f t="shared" si="283"/>
        <v>0</v>
      </c>
      <c r="BP311" s="77">
        <f t="shared" si="284"/>
        <v>0</v>
      </c>
      <c r="BQ311" s="77">
        <f t="shared" si="285"/>
        <v>0</v>
      </c>
      <c r="BR311" s="77">
        <f t="shared" si="286"/>
        <v>0</v>
      </c>
      <c r="BS311" s="77">
        <f t="shared" si="287"/>
        <v>0</v>
      </c>
      <c r="BT311" s="77">
        <f t="shared" si="288"/>
        <v>0</v>
      </c>
      <c r="BU311" s="77">
        <f t="shared" si="289"/>
        <v>0</v>
      </c>
      <c r="BV311" s="77">
        <f t="shared" si="290"/>
        <v>0</v>
      </c>
      <c r="BW311" s="177"/>
      <c r="BX311" s="12" t="str">
        <f t="shared" si="291"/>
        <v/>
      </c>
      <c r="BY311" s="95">
        <f t="shared" si="292"/>
        <v>0</v>
      </c>
      <c r="BZ311" s="177">
        <f t="shared" si="293"/>
        <v>0</v>
      </c>
      <c r="CA311" s="177">
        <f t="shared" si="294"/>
        <v>0</v>
      </c>
      <c r="CB311" s="177">
        <f t="shared" si="295"/>
        <v>0</v>
      </c>
      <c r="CC311" s="177">
        <f t="shared" si="296"/>
        <v>0</v>
      </c>
      <c r="CD311" s="177">
        <f t="shared" si="297"/>
        <v>0</v>
      </c>
      <c r="CE311" s="177">
        <f t="shared" si="298"/>
        <v>0</v>
      </c>
      <c r="CF311" s="177">
        <f t="shared" si="299"/>
        <v>0</v>
      </c>
      <c r="CG311" s="9"/>
    </row>
    <row r="312" spans="1:85">
      <c r="A312" s="205" t="s">
        <v>441</v>
      </c>
      <c r="B312" s="186" t="s">
        <v>907</v>
      </c>
      <c r="C312" s="187" t="s">
        <v>908</v>
      </c>
      <c r="D312" s="177" t="s">
        <v>185</v>
      </c>
      <c r="E312" s="201">
        <f>(12*1*0.3)*3</f>
        <v>10.799999999999999</v>
      </c>
      <c r="F312" s="221">
        <v>63.95</v>
      </c>
      <c r="G312" s="68">
        <f t="shared" si="248"/>
        <v>690.66</v>
      </c>
      <c r="H312" s="69"/>
      <c r="I312" s="70">
        <f t="shared" si="249"/>
        <v>0</v>
      </c>
      <c r="J312" s="69"/>
      <c r="K312" s="70">
        <f t="shared" si="250"/>
        <v>0</v>
      </c>
      <c r="L312" s="69"/>
      <c r="M312" s="70">
        <f t="shared" si="251"/>
        <v>0</v>
      </c>
      <c r="N312" s="69"/>
      <c r="O312" s="70">
        <f t="shared" si="252"/>
        <v>0</v>
      </c>
      <c r="P312" s="69"/>
      <c r="Q312" s="70">
        <f t="shared" si="253"/>
        <v>0</v>
      </c>
      <c r="R312" s="71">
        <f t="shared" si="254"/>
        <v>10.799999999999999</v>
      </c>
      <c r="S312" s="70">
        <f t="shared" si="255"/>
        <v>690.66</v>
      </c>
      <c r="T312" s="72">
        <f t="shared" si="256"/>
        <v>0</v>
      </c>
      <c r="U312" s="73">
        <f t="shared" si="257"/>
        <v>0</v>
      </c>
      <c r="V312" s="73">
        <f t="shared" si="258"/>
        <v>0</v>
      </c>
      <c r="W312" s="73">
        <f t="shared" si="259"/>
        <v>0</v>
      </c>
      <c r="X312" s="73">
        <f t="shared" si="260"/>
        <v>0</v>
      </c>
      <c r="Y312" s="73">
        <f t="shared" si="261"/>
        <v>0</v>
      </c>
      <c r="Z312" s="73">
        <f t="shared" si="262"/>
        <v>0</v>
      </c>
      <c r="AA312" s="74"/>
      <c r="AB312" s="177"/>
      <c r="AC312" s="177"/>
      <c r="AD312" s="177"/>
      <c r="AE312" s="177"/>
      <c r="AF312" s="177"/>
      <c r="AG312" s="177"/>
      <c r="AH312" s="177"/>
      <c r="AI312" s="177"/>
      <c r="AJ312" s="177"/>
      <c r="AK312" s="177"/>
      <c r="AL312" s="177"/>
      <c r="AM312" s="177"/>
      <c r="AN312" s="177"/>
      <c r="AO312" s="177"/>
      <c r="AP312" s="177"/>
      <c r="AQ312" s="177"/>
      <c r="AR312" s="177"/>
      <c r="AS312" s="177"/>
      <c r="AT312" s="177"/>
      <c r="AU312" s="71">
        <f t="shared" si="263"/>
        <v>10.799999999999999</v>
      </c>
      <c r="AV312" s="76">
        <f t="shared" si="264"/>
        <v>0</v>
      </c>
      <c r="AW312" s="76">
        <f t="shared" si="265"/>
        <v>0</v>
      </c>
      <c r="AX312" s="76">
        <f t="shared" si="266"/>
        <v>0</v>
      </c>
      <c r="AY312" s="76">
        <f t="shared" si="267"/>
        <v>0</v>
      </c>
      <c r="AZ312" s="76">
        <f t="shared" si="268"/>
        <v>0</v>
      </c>
      <c r="BA312" s="71">
        <f t="shared" si="269"/>
        <v>10.799999999999999</v>
      </c>
      <c r="BB312" s="71">
        <f t="shared" si="270"/>
        <v>0</v>
      </c>
      <c r="BC312" s="77">
        <f t="shared" si="271"/>
        <v>0</v>
      </c>
      <c r="BD312" s="77">
        <f t="shared" si="272"/>
        <v>0</v>
      </c>
      <c r="BE312" s="77">
        <f t="shared" si="273"/>
        <v>0</v>
      </c>
      <c r="BF312" s="77">
        <f t="shared" si="274"/>
        <v>0</v>
      </c>
      <c r="BG312" s="77">
        <f t="shared" si="275"/>
        <v>0</v>
      </c>
      <c r="BH312" s="77">
        <f t="shared" si="276"/>
        <v>0</v>
      </c>
      <c r="BI312" s="77">
        <f t="shared" si="277"/>
        <v>0</v>
      </c>
      <c r="BJ312" s="77">
        <f t="shared" si="278"/>
        <v>0</v>
      </c>
      <c r="BK312" s="77">
        <f t="shared" si="279"/>
        <v>0</v>
      </c>
      <c r="BL312" s="77">
        <f t="shared" si="280"/>
        <v>0</v>
      </c>
      <c r="BM312" s="77">
        <f t="shared" si="281"/>
        <v>0</v>
      </c>
      <c r="BN312" s="77">
        <f t="shared" si="282"/>
        <v>0</v>
      </c>
      <c r="BO312" s="77">
        <f t="shared" si="283"/>
        <v>0</v>
      </c>
      <c r="BP312" s="77">
        <f t="shared" si="284"/>
        <v>0</v>
      </c>
      <c r="BQ312" s="77">
        <f t="shared" si="285"/>
        <v>0</v>
      </c>
      <c r="BR312" s="77">
        <f t="shared" si="286"/>
        <v>0</v>
      </c>
      <c r="BS312" s="77">
        <f t="shared" si="287"/>
        <v>0</v>
      </c>
      <c r="BT312" s="77">
        <f t="shared" si="288"/>
        <v>0</v>
      </c>
      <c r="BU312" s="77">
        <f t="shared" si="289"/>
        <v>0</v>
      </c>
      <c r="BV312" s="77">
        <f t="shared" si="290"/>
        <v>0</v>
      </c>
      <c r="BW312" s="177"/>
      <c r="BX312" s="12" t="str">
        <f t="shared" si="291"/>
        <v/>
      </c>
      <c r="BY312" s="95">
        <f t="shared" si="292"/>
        <v>0</v>
      </c>
      <c r="BZ312" s="177">
        <f t="shared" si="293"/>
        <v>0</v>
      </c>
      <c r="CA312" s="177">
        <f t="shared" si="294"/>
        <v>0</v>
      </c>
      <c r="CB312" s="177">
        <f t="shared" si="295"/>
        <v>0</v>
      </c>
      <c r="CC312" s="177">
        <f t="shared" si="296"/>
        <v>0</v>
      </c>
      <c r="CD312" s="177">
        <f t="shared" si="297"/>
        <v>0</v>
      </c>
      <c r="CE312" s="177">
        <f t="shared" si="298"/>
        <v>0</v>
      </c>
      <c r="CF312" s="177">
        <f t="shared" si="299"/>
        <v>0</v>
      </c>
      <c r="CG312" s="9"/>
    </row>
    <row r="313" spans="1:85">
      <c r="A313" s="205" t="s">
        <v>909</v>
      </c>
      <c r="B313" s="186" t="s">
        <v>910</v>
      </c>
      <c r="C313" s="187" t="s">
        <v>911</v>
      </c>
      <c r="D313" s="177" t="s">
        <v>65</v>
      </c>
      <c r="E313" s="201">
        <f>(12*1.2*3)</f>
        <v>43.199999999999996</v>
      </c>
      <c r="F313" s="221">
        <v>10.58</v>
      </c>
      <c r="G313" s="68">
        <f t="shared" si="248"/>
        <v>457.05599999999998</v>
      </c>
      <c r="H313" s="69"/>
      <c r="I313" s="70">
        <f t="shared" si="249"/>
        <v>0</v>
      </c>
      <c r="J313" s="69"/>
      <c r="K313" s="70">
        <f t="shared" si="250"/>
        <v>0</v>
      </c>
      <c r="L313" s="69"/>
      <c r="M313" s="70">
        <f t="shared" si="251"/>
        <v>0</v>
      </c>
      <c r="N313" s="69"/>
      <c r="O313" s="70">
        <f t="shared" si="252"/>
        <v>0</v>
      </c>
      <c r="P313" s="69"/>
      <c r="Q313" s="70">
        <f t="shared" si="253"/>
        <v>0</v>
      </c>
      <c r="R313" s="71">
        <f t="shared" si="254"/>
        <v>43.199999999999996</v>
      </c>
      <c r="S313" s="70">
        <f t="shared" si="255"/>
        <v>457.05599999999998</v>
      </c>
      <c r="T313" s="72">
        <f t="shared" si="256"/>
        <v>0</v>
      </c>
      <c r="U313" s="73">
        <f t="shared" si="257"/>
        <v>0</v>
      </c>
      <c r="V313" s="73">
        <f t="shared" si="258"/>
        <v>0</v>
      </c>
      <c r="W313" s="73">
        <f t="shared" si="259"/>
        <v>0</v>
      </c>
      <c r="X313" s="73">
        <f t="shared" si="260"/>
        <v>0</v>
      </c>
      <c r="Y313" s="73">
        <f t="shared" si="261"/>
        <v>0</v>
      </c>
      <c r="Z313" s="73">
        <f t="shared" si="262"/>
        <v>0</v>
      </c>
      <c r="AA313" s="74"/>
      <c r="AB313" s="177"/>
      <c r="AC313" s="177"/>
      <c r="AD313" s="177"/>
      <c r="AE313" s="177"/>
      <c r="AF313" s="177"/>
      <c r="AG313" s="177"/>
      <c r="AH313" s="177"/>
      <c r="AI313" s="177"/>
      <c r="AJ313" s="177"/>
      <c r="AK313" s="177"/>
      <c r="AL313" s="177"/>
      <c r="AM313" s="177"/>
      <c r="AN313" s="177"/>
      <c r="AO313" s="177"/>
      <c r="AP313" s="177"/>
      <c r="AQ313" s="177"/>
      <c r="AR313" s="177"/>
      <c r="AS313" s="177"/>
      <c r="AT313" s="177"/>
      <c r="AU313" s="71">
        <f t="shared" si="263"/>
        <v>43.199999999999996</v>
      </c>
      <c r="AV313" s="76">
        <f t="shared" si="264"/>
        <v>0</v>
      </c>
      <c r="AW313" s="76">
        <f t="shared" si="265"/>
        <v>0</v>
      </c>
      <c r="AX313" s="76">
        <f t="shared" si="266"/>
        <v>0</v>
      </c>
      <c r="AY313" s="76">
        <f t="shared" si="267"/>
        <v>0</v>
      </c>
      <c r="AZ313" s="76">
        <f t="shared" si="268"/>
        <v>0</v>
      </c>
      <c r="BA313" s="71">
        <f t="shared" si="269"/>
        <v>43.199999999999996</v>
      </c>
      <c r="BB313" s="71">
        <f t="shared" si="270"/>
        <v>0</v>
      </c>
      <c r="BC313" s="77">
        <f t="shared" si="271"/>
        <v>0</v>
      </c>
      <c r="BD313" s="77">
        <f t="shared" si="272"/>
        <v>0</v>
      </c>
      <c r="BE313" s="77">
        <f t="shared" si="273"/>
        <v>0</v>
      </c>
      <c r="BF313" s="77">
        <f t="shared" si="274"/>
        <v>0</v>
      </c>
      <c r="BG313" s="77">
        <f t="shared" si="275"/>
        <v>0</v>
      </c>
      <c r="BH313" s="77">
        <f t="shared" si="276"/>
        <v>0</v>
      </c>
      <c r="BI313" s="77">
        <f t="shared" si="277"/>
        <v>0</v>
      </c>
      <c r="BJ313" s="77">
        <f t="shared" si="278"/>
        <v>0</v>
      </c>
      <c r="BK313" s="77">
        <f t="shared" si="279"/>
        <v>0</v>
      </c>
      <c r="BL313" s="77">
        <f t="shared" si="280"/>
        <v>0</v>
      </c>
      <c r="BM313" s="77">
        <f t="shared" si="281"/>
        <v>0</v>
      </c>
      <c r="BN313" s="77">
        <f t="shared" si="282"/>
        <v>0</v>
      </c>
      <c r="BO313" s="77">
        <f t="shared" si="283"/>
        <v>0</v>
      </c>
      <c r="BP313" s="77">
        <f t="shared" si="284"/>
        <v>0</v>
      </c>
      <c r="BQ313" s="77">
        <f t="shared" si="285"/>
        <v>0</v>
      </c>
      <c r="BR313" s="77">
        <f t="shared" si="286"/>
        <v>0</v>
      </c>
      <c r="BS313" s="77">
        <f t="shared" si="287"/>
        <v>0</v>
      </c>
      <c r="BT313" s="77">
        <f t="shared" si="288"/>
        <v>0</v>
      </c>
      <c r="BU313" s="77">
        <f t="shared" si="289"/>
        <v>0</v>
      </c>
      <c r="BV313" s="77">
        <f t="shared" si="290"/>
        <v>0</v>
      </c>
      <c r="BW313" s="177"/>
      <c r="BX313" s="12" t="str">
        <f t="shared" si="291"/>
        <v/>
      </c>
      <c r="BY313" s="95">
        <f t="shared" si="292"/>
        <v>0</v>
      </c>
      <c r="BZ313" s="177">
        <f t="shared" si="293"/>
        <v>0</v>
      </c>
      <c r="CA313" s="177">
        <f t="shared" si="294"/>
        <v>0</v>
      </c>
      <c r="CB313" s="177">
        <f t="shared" si="295"/>
        <v>0</v>
      </c>
      <c r="CC313" s="177">
        <f t="shared" si="296"/>
        <v>0</v>
      </c>
      <c r="CD313" s="177">
        <f t="shared" si="297"/>
        <v>0</v>
      </c>
      <c r="CE313" s="177">
        <f t="shared" si="298"/>
        <v>0</v>
      </c>
      <c r="CF313" s="177">
        <f t="shared" si="299"/>
        <v>0</v>
      </c>
      <c r="CG313" s="9"/>
    </row>
    <row r="314" spans="1:85" ht="28.5">
      <c r="A314" s="205" t="s">
        <v>912</v>
      </c>
      <c r="B314" s="186" t="s">
        <v>913</v>
      </c>
      <c r="C314" s="187" t="s">
        <v>914</v>
      </c>
      <c r="D314" s="177" t="s">
        <v>65</v>
      </c>
      <c r="E314" s="201">
        <f>(2.8*1.5)*2+(1.4*1.5)*2</f>
        <v>12.599999999999998</v>
      </c>
      <c r="F314" s="221">
        <v>53.68</v>
      </c>
      <c r="G314" s="68">
        <f t="shared" si="248"/>
        <v>676.36799999999994</v>
      </c>
      <c r="H314" s="69"/>
      <c r="I314" s="70">
        <f t="shared" si="249"/>
        <v>0</v>
      </c>
      <c r="J314" s="69"/>
      <c r="K314" s="70">
        <f t="shared" si="250"/>
        <v>0</v>
      </c>
      <c r="L314" s="69"/>
      <c r="M314" s="70">
        <f t="shared" si="251"/>
        <v>0</v>
      </c>
      <c r="N314" s="69"/>
      <c r="O314" s="70">
        <f t="shared" si="252"/>
        <v>0</v>
      </c>
      <c r="P314" s="69"/>
      <c r="Q314" s="70">
        <f t="shared" si="253"/>
        <v>0</v>
      </c>
      <c r="R314" s="71">
        <f t="shared" si="254"/>
        <v>12.599999999999998</v>
      </c>
      <c r="S314" s="70">
        <f t="shared" si="255"/>
        <v>676.36799999999994</v>
      </c>
      <c r="T314" s="72">
        <f t="shared" si="256"/>
        <v>0</v>
      </c>
      <c r="U314" s="73">
        <f t="shared" si="257"/>
        <v>0</v>
      </c>
      <c r="V314" s="73">
        <f t="shared" si="258"/>
        <v>0</v>
      </c>
      <c r="W314" s="73">
        <f t="shared" si="259"/>
        <v>0</v>
      </c>
      <c r="X314" s="73">
        <f t="shared" si="260"/>
        <v>0</v>
      </c>
      <c r="Y314" s="73">
        <f t="shared" si="261"/>
        <v>0</v>
      </c>
      <c r="Z314" s="73">
        <f t="shared" si="262"/>
        <v>0</v>
      </c>
      <c r="AA314" s="74"/>
      <c r="AB314" s="177"/>
      <c r="AC314" s="177"/>
      <c r="AD314" s="177"/>
      <c r="AE314" s="177"/>
      <c r="AF314" s="177"/>
      <c r="AG314" s="177"/>
      <c r="AH314" s="177"/>
      <c r="AI314" s="177"/>
      <c r="AJ314" s="177"/>
      <c r="AK314" s="177"/>
      <c r="AL314" s="177"/>
      <c r="AM314" s="177"/>
      <c r="AN314" s="177"/>
      <c r="AO314" s="177"/>
      <c r="AP314" s="177"/>
      <c r="AQ314" s="177"/>
      <c r="AR314" s="177"/>
      <c r="AS314" s="177"/>
      <c r="AT314" s="177"/>
      <c r="AU314" s="71">
        <f t="shared" si="263"/>
        <v>12.599999999999998</v>
      </c>
      <c r="AV314" s="76">
        <f t="shared" si="264"/>
        <v>0</v>
      </c>
      <c r="AW314" s="76">
        <f t="shared" si="265"/>
        <v>0</v>
      </c>
      <c r="AX314" s="76">
        <f t="shared" si="266"/>
        <v>0</v>
      </c>
      <c r="AY314" s="76">
        <f t="shared" si="267"/>
        <v>0</v>
      </c>
      <c r="AZ314" s="76">
        <f t="shared" si="268"/>
        <v>0</v>
      </c>
      <c r="BA314" s="71">
        <f t="shared" si="269"/>
        <v>12.599999999999998</v>
      </c>
      <c r="BB314" s="71">
        <f t="shared" si="270"/>
        <v>0</v>
      </c>
      <c r="BC314" s="77">
        <f t="shared" si="271"/>
        <v>0</v>
      </c>
      <c r="BD314" s="77">
        <f t="shared" si="272"/>
        <v>0</v>
      </c>
      <c r="BE314" s="77">
        <f t="shared" si="273"/>
        <v>0</v>
      </c>
      <c r="BF314" s="77">
        <f t="shared" si="274"/>
        <v>0</v>
      </c>
      <c r="BG314" s="77">
        <f t="shared" si="275"/>
        <v>0</v>
      </c>
      <c r="BH314" s="77">
        <f t="shared" si="276"/>
        <v>0</v>
      </c>
      <c r="BI314" s="77">
        <f t="shared" si="277"/>
        <v>0</v>
      </c>
      <c r="BJ314" s="77">
        <f t="shared" si="278"/>
        <v>0</v>
      </c>
      <c r="BK314" s="77">
        <f t="shared" si="279"/>
        <v>0</v>
      </c>
      <c r="BL314" s="77">
        <f t="shared" si="280"/>
        <v>0</v>
      </c>
      <c r="BM314" s="77">
        <f t="shared" si="281"/>
        <v>0</v>
      </c>
      <c r="BN314" s="77">
        <f t="shared" si="282"/>
        <v>0</v>
      </c>
      <c r="BO314" s="77">
        <f t="shared" si="283"/>
        <v>0</v>
      </c>
      <c r="BP314" s="77">
        <f t="shared" si="284"/>
        <v>0</v>
      </c>
      <c r="BQ314" s="77">
        <f t="shared" si="285"/>
        <v>0</v>
      </c>
      <c r="BR314" s="77">
        <f t="shared" si="286"/>
        <v>0</v>
      </c>
      <c r="BS314" s="77">
        <f t="shared" si="287"/>
        <v>0</v>
      </c>
      <c r="BT314" s="77">
        <f t="shared" si="288"/>
        <v>0</v>
      </c>
      <c r="BU314" s="77">
        <f t="shared" si="289"/>
        <v>0</v>
      </c>
      <c r="BV314" s="77">
        <f t="shared" si="290"/>
        <v>0</v>
      </c>
      <c r="BW314" s="177"/>
      <c r="BX314" s="12" t="str">
        <f t="shared" si="291"/>
        <v/>
      </c>
      <c r="BY314" s="95">
        <f t="shared" si="292"/>
        <v>0</v>
      </c>
      <c r="BZ314" s="177">
        <f t="shared" si="293"/>
        <v>0</v>
      </c>
      <c r="CA314" s="177">
        <f t="shared" si="294"/>
        <v>0</v>
      </c>
      <c r="CB314" s="177">
        <f t="shared" si="295"/>
        <v>0</v>
      </c>
      <c r="CC314" s="177">
        <f t="shared" si="296"/>
        <v>0</v>
      </c>
      <c r="CD314" s="177">
        <f t="shared" si="297"/>
        <v>0</v>
      </c>
      <c r="CE314" s="177">
        <f t="shared" si="298"/>
        <v>0</v>
      </c>
      <c r="CF314" s="177">
        <f t="shared" si="299"/>
        <v>0</v>
      </c>
      <c r="CG314" s="9"/>
    </row>
    <row r="315" spans="1:85" ht="28.5">
      <c r="A315" s="205" t="s">
        <v>221</v>
      </c>
      <c r="B315" s="186" t="s">
        <v>915</v>
      </c>
      <c r="C315" s="187" t="s">
        <v>916</v>
      </c>
      <c r="D315" s="177" t="s">
        <v>185</v>
      </c>
      <c r="E315" s="201">
        <f>(3.8*2.4*1.8)</f>
        <v>16.416</v>
      </c>
      <c r="F315" s="221">
        <v>13.06</v>
      </c>
      <c r="G315" s="68">
        <f t="shared" si="248"/>
        <v>214.39296000000002</v>
      </c>
      <c r="H315" s="69"/>
      <c r="I315" s="70">
        <f t="shared" si="249"/>
        <v>0</v>
      </c>
      <c r="J315" s="69"/>
      <c r="K315" s="70">
        <f t="shared" si="250"/>
        <v>0</v>
      </c>
      <c r="L315" s="69"/>
      <c r="M315" s="70">
        <f t="shared" si="251"/>
        <v>0</v>
      </c>
      <c r="N315" s="69"/>
      <c r="O315" s="70">
        <f t="shared" si="252"/>
        <v>0</v>
      </c>
      <c r="P315" s="69"/>
      <c r="Q315" s="70">
        <f t="shared" si="253"/>
        <v>0</v>
      </c>
      <c r="R315" s="71">
        <f t="shared" si="254"/>
        <v>16.416</v>
      </c>
      <c r="S315" s="70">
        <f t="shared" si="255"/>
        <v>214.39296000000002</v>
      </c>
      <c r="T315" s="72">
        <f t="shared" si="256"/>
        <v>0</v>
      </c>
      <c r="U315" s="73">
        <f t="shared" si="257"/>
        <v>0</v>
      </c>
      <c r="V315" s="73">
        <f t="shared" si="258"/>
        <v>0</v>
      </c>
      <c r="W315" s="73">
        <f t="shared" si="259"/>
        <v>0</v>
      </c>
      <c r="X315" s="73">
        <f t="shared" si="260"/>
        <v>0</v>
      </c>
      <c r="Y315" s="73">
        <f t="shared" si="261"/>
        <v>0</v>
      </c>
      <c r="Z315" s="73">
        <f t="shared" si="262"/>
        <v>0</v>
      </c>
      <c r="AA315" s="74"/>
      <c r="AB315" s="177"/>
      <c r="AC315" s="177"/>
      <c r="AD315" s="177"/>
      <c r="AE315" s="177"/>
      <c r="AF315" s="177"/>
      <c r="AG315" s="177"/>
      <c r="AH315" s="177"/>
      <c r="AI315" s="177"/>
      <c r="AJ315" s="177"/>
      <c r="AK315" s="177"/>
      <c r="AL315" s="177"/>
      <c r="AM315" s="177"/>
      <c r="AN315" s="177"/>
      <c r="AO315" s="177"/>
      <c r="AP315" s="177"/>
      <c r="AQ315" s="177"/>
      <c r="AR315" s="177"/>
      <c r="AS315" s="177"/>
      <c r="AT315" s="177"/>
      <c r="AU315" s="71">
        <f t="shared" si="263"/>
        <v>16.416</v>
      </c>
      <c r="AV315" s="76">
        <f t="shared" si="264"/>
        <v>0</v>
      </c>
      <c r="AW315" s="76">
        <f t="shared" si="265"/>
        <v>0</v>
      </c>
      <c r="AX315" s="76">
        <f t="shared" si="266"/>
        <v>0</v>
      </c>
      <c r="AY315" s="76">
        <f t="shared" si="267"/>
        <v>0</v>
      </c>
      <c r="AZ315" s="76">
        <f t="shared" si="268"/>
        <v>0</v>
      </c>
      <c r="BA315" s="71">
        <f t="shared" si="269"/>
        <v>16.416</v>
      </c>
      <c r="BB315" s="71">
        <f t="shared" si="270"/>
        <v>0</v>
      </c>
      <c r="BC315" s="77">
        <f t="shared" si="271"/>
        <v>0</v>
      </c>
      <c r="BD315" s="77">
        <f t="shared" si="272"/>
        <v>0</v>
      </c>
      <c r="BE315" s="77">
        <f t="shared" si="273"/>
        <v>0</v>
      </c>
      <c r="BF315" s="77">
        <f t="shared" si="274"/>
        <v>0</v>
      </c>
      <c r="BG315" s="77">
        <f t="shared" si="275"/>
        <v>0</v>
      </c>
      <c r="BH315" s="77">
        <f t="shared" si="276"/>
        <v>0</v>
      </c>
      <c r="BI315" s="77">
        <f t="shared" si="277"/>
        <v>0</v>
      </c>
      <c r="BJ315" s="77">
        <f t="shared" si="278"/>
        <v>0</v>
      </c>
      <c r="BK315" s="77">
        <f t="shared" si="279"/>
        <v>0</v>
      </c>
      <c r="BL315" s="77">
        <f t="shared" si="280"/>
        <v>0</v>
      </c>
      <c r="BM315" s="77">
        <f t="shared" si="281"/>
        <v>0</v>
      </c>
      <c r="BN315" s="77">
        <f t="shared" si="282"/>
        <v>0</v>
      </c>
      <c r="BO315" s="77">
        <f t="shared" si="283"/>
        <v>0</v>
      </c>
      <c r="BP315" s="77">
        <f t="shared" si="284"/>
        <v>0</v>
      </c>
      <c r="BQ315" s="77">
        <f t="shared" si="285"/>
        <v>0</v>
      </c>
      <c r="BR315" s="77">
        <f t="shared" si="286"/>
        <v>0</v>
      </c>
      <c r="BS315" s="77">
        <f t="shared" si="287"/>
        <v>0</v>
      </c>
      <c r="BT315" s="77">
        <f t="shared" si="288"/>
        <v>0</v>
      </c>
      <c r="BU315" s="77">
        <f t="shared" si="289"/>
        <v>0</v>
      </c>
      <c r="BV315" s="77">
        <f t="shared" si="290"/>
        <v>0</v>
      </c>
      <c r="BW315" s="177"/>
      <c r="BX315" s="12" t="str">
        <f t="shared" si="291"/>
        <v/>
      </c>
      <c r="BY315" s="95">
        <f t="shared" si="292"/>
        <v>0</v>
      </c>
      <c r="BZ315" s="177">
        <f t="shared" si="293"/>
        <v>0</v>
      </c>
      <c r="CA315" s="177">
        <f t="shared" si="294"/>
        <v>0</v>
      </c>
      <c r="CB315" s="177">
        <f t="shared" si="295"/>
        <v>0</v>
      </c>
      <c r="CC315" s="177">
        <f t="shared" si="296"/>
        <v>0</v>
      </c>
      <c r="CD315" s="177">
        <f t="shared" si="297"/>
        <v>0</v>
      </c>
      <c r="CE315" s="177">
        <f t="shared" si="298"/>
        <v>0</v>
      </c>
      <c r="CF315" s="177">
        <f t="shared" si="299"/>
        <v>0</v>
      </c>
      <c r="CG315" s="9"/>
    </row>
    <row r="316" spans="1:85" ht="28.5">
      <c r="A316" s="205" t="s">
        <v>221</v>
      </c>
      <c r="B316" s="186" t="s">
        <v>917</v>
      </c>
      <c r="C316" s="187" t="s">
        <v>918</v>
      </c>
      <c r="D316" s="177" t="s">
        <v>185</v>
      </c>
      <c r="E316" s="201">
        <f>1*1*12*3</f>
        <v>36</v>
      </c>
      <c r="F316" s="221">
        <v>13.06</v>
      </c>
      <c r="G316" s="68">
        <f t="shared" si="248"/>
        <v>470.16</v>
      </c>
      <c r="H316" s="69"/>
      <c r="I316" s="70">
        <f t="shared" si="249"/>
        <v>0</v>
      </c>
      <c r="J316" s="69"/>
      <c r="K316" s="70">
        <f t="shared" si="250"/>
        <v>0</v>
      </c>
      <c r="L316" s="69"/>
      <c r="M316" s="70">
        <f t="shared" si="251"/>
        <v>0</v>
      </c>
      <c r="N316" s="69"/>
      <c r="O316" s="70">
        <f t="shared" si="252"/>
        <v>0</v>
      </c>
      <c r="P316" s="69"/>
      <c r="Q316" s="70">
        <f t="shared" si="253"/>
        <v>0</v>
      </c>
      <c r="R316" s="71">
        <f t="shared" si="254"/>
        <v>36</v>
      </c>
      <c r="S316" s="70">
        <f t="shared" si="255"/>
        <v>470.16</v>
      </c>
      <c r="T316" s="72">
        <f t="shared" si="256"/>
        <v>0</v>
      </c>
      <c r="U316" s="73">
        <f t="shared" si="257"/>
        <v>0</v>
      </c>
      <c r="V316" s="73">
        <f t="shared" si="258"/>
        <v>0</v>
      </c>
      <c r="W316" s="73">
        <f t="shared" si="259"/>
        <v>0</v>
      </c>
      <c r="X316" s="73">
        <f t="shared" si="260"/>
        <v>0</v>
      </c>
      <c r="Y316" s="73">
        <f t="shared" si="261"/>
        <v>0</v>
      </c>
      <c r="Z316" s="73">
        <f t="shared" si="262"/>
        <v>0</v>
      </c>
      <c r="AA316" s="74"/>
      <c r="AB316" s="177"/>
      <c r="AC316" s="177"/>
      <c r="AD316" s="177"/>
      <c r="AE316" s="177"/>
      <c r="AF316" s="177"/>
      <c r="AG316" s="177"/>
      <c r="AH316" s="177"/>
      <c r="AI316" s="177"/>
      <c r="AJ316" s="177"/>
      <c r="AK316" s="177"/>
      <c r="AL316" s="177"/>
      <c r="AM316" s="177"/>
      <c r="AN316" s="177"/>
      <c r="AO316" s="177"/>
      <c r="AP316" s="177"/>
      <c r="AQ316" s="177"/>
      <c r="AR316" s="177"/>
      <c r="AS316" s="177"/>
      <c r="AT316" s="177"/>
      <c r="AU316" s="71">
        <f t="shared" si="263"/>
        <v>36</v>
      </c>
      <c r="AV316" s="76">
        <f t="shared" si="264"/>
        <v>0</v>
      </c>
      <c r="AW316" s="76">
        <f t="shared" si="265"/>
        <v>0</v>
      </c>
      <c r="AX316" s="76">
        <f t="shared" si="266"/>
        <v>0</v>
      </c>
      <c r="AY316" s="76">
        <f t="shared" si="267"/>
        <v>0</v>
      </c>
      <c r="AZ316" s="76">
        <f t="shared" si="268"/>
        <v>0</v>
      </c>
      <c r="BA316" s="71">
        <f t="shared" si="269"/>
        <v>36</v>
      </c>
      <c r="BB316" s="71">
        <f t="shared" si="270"/>
        <v>0</v>
      </c>
      <c r="BC316" s="77">
        <f t="shared" si="271"/>
        <v>0</v>
      </c>
      <c r="BD316" s="77">
        <f t="shared" si="272"/>
        <v>0</v>
      </c>
      <c r="BE316" s="77">
        <f t="shared" si="273"/>
        <v>0</v>
      </c>
      <c r="BF316" s="77">
        <f t="shared" si="274"/>
        <v>0</v>
      </c>
      <c r="BG316" s="77">
        <f t="shared" si="275"/>
        <v>0</v>
      </c>
      <c r="BH316" s="77">
        <f t="shared" si="276"/>
        <v>0</v>
      </c>
      <c r="BI316" s="77">
        <f t="shared" si="277"/>
        <v>0</v>
      </c>
      <c r="BJ316" s="77">
        <f t="shared" si="278"/>
        <v>0</v>
      </c>
      <c r="BK316" s="77">
        <f t="shared" si="279"/>
        <v>0</v>
      </c>
      <c r="BL316" s="77">
        <f t="shared" si="280"/>
        <v>0</v>
      </c>
      <c r="BM316" s="77">
        <f t="shared" si="281"/>
        <v>0</v>
      </c>
      <c r="BN316" s="77">
        <f t="shared" si="282"/>
        <v>0</v>
      </c>
      <c r="BO316" s="77">
        <f t="shared" si="283"/>
        <v>0</v>
      </c>
      <c r="BP316" s="77">
        <f t="shared" si="284"/>
        <v>0</v>
      </c>
      <c r="BQ316" s="77">
        <f t="shared" si="285"/>
        <v>0</v>
      </c>
      <c r="BR316" s="77">
        <f t="shared" si="286"/>
        <v>0</v>
      </c>
      <c r="BS316" s="77">
        <f t="shared" si="287"/>
        <v>0</v>
      </c>
      <c r="BT316" s="77">
        <f t="shared" si="288"/>
        <v>0</v>
      </c>
      <c r="BU316" s="77">
        <f t="shared" si="289"/>
        <v>0</v>
      </c>
      <c r="BV316" s="77">
        <f t="shared" si="290"/>
        <v>0</v>
      </c>
      <c r="BW316" s="177"/>
      <c r="BX316" s="12" t="str">
        <f t="shared" si="291"/>
        <v/>
      </c>
      <c r="BY316" s="95">
        <f t="shared" si="292"/>
        <v>0</v>
      </c>
      <c r="BZ316" s="177">
        <f t="shared" si="293"/>
        <v>0</v>
      </c>
      <c r="CA316" s="177">
        <f t="shared" si="294"/>
        <v>0</v>
      </c>
      <c r="CB316" s="177">
        <f t="shared" si="295"/>
        <v>0</v>
      </c>
      <c r="CC316" s="177">
        <f t="shared" si="296"/>
        <v>0</v>
      </c>
      <c r="CD316" s="177">
        <f t="shared" si="297"/>
        <v>0</v>
      </c>
      <c r="CE316" s="177">
        <f t="shared" si="298"/>
        <v>0</v>
      </c>
      <c r="CF316" s="177">
        <f t="shared" si="299"/>
        <v>0</v>
      </c>
      <c r="CG316" s="9"/>
    </row>
    <row r="317" spans="1:85" ht="28.5">
      <c r="A317" s="205" t="s">
        <v>221</v>
      </c>
      <c r="B317" s="186" t="s">
        <v>919</v>
      </c>
      <c r="C317" s="187" t="s">
        <v>920</v>
      </c>
      <c r="D317" s="177" t="s">
        <v>185</v>
      </c>
      <c r="E317" s="201">
        <v>36</v>
      </c>
      <c r="F317" s="221">
        <v>13.06</v>
      </c>
      <c r="G317" s="68">
        <f t="shared" si="248"/>
        <v>470.16</v>
      </c>
      <c r="H317" s="69"/>
      <c r="I317" s="70">
        <f t="shared" si="249"/>
        <v>0</v>
      </c>
      <c r="J317" s="69"/>
      <c r="K317" s="70">
        <f t="shared" si="250"/>
        <v>0</v>
      </c>
      <c r="L317" s="69"/>
      <c r="M317" s="70">
        <f t="shared" si="251"/>
        <v>0</v>
      </c>
      <c r="N317" s="69"/>
      <c r="O317" s="70">
        <f t="shared" si="252"/>
        <v>0</v>
      </c>
      <c r="P317" s="69"/>
      <c r="Q317" s="70">
        <f t="shared" si="253"/>
        <v>0</v>
      </c>
      <c r="R317" s="71">
        <f t="shared" si="254"/>
        <v>36</v>
      </c>
      <c r="S317" s="70">
        <f t="shared" si="255"/>
        <v>470.16</v>
      </c>
      <c r="T317" s="72">
        <f t="shared" si="256"/>
        <v>0</v>
      </c>
      <c r="U317" s="73">
        <f t="shared" si="257"/>
        <v>0</v>
      </c>
      <c r="V317" s="73">
        <f t="shared" si="258"/>
        <v>0</v>
      </c>
      <c r="W317" s="73">
        <f t="shared" si="259"/>
        <v>0</v>
      </c>
      <c r="X317" s="73">
        <f t="shared" si="260"/>
        <v>0</v>
      </c>
      <c r="Y317" s="73">
        <f t="shared" si="261"/>
        <v>0</v>
      </c>
      <c r="Z317" s="73">
        <f t="shared" si="262"/>
        <v>0</v>
      </c>
      <c r="AA317" s="74"/>
      <c r="AB317" s="177"/>
      <c r="AC317" s="177"/>
      <c r="AD317" s="177"/>
      <c r="AE317" s="177"/>
      <c r="AF317" s="177"/>
      <c r="AG317" s="177"/>
      <c r="AH317" s="177"/>
      <c r="AI317" s="177"/>
      <c r="AJ317" s="177"/>
      <c r="AK317" s="177"/>
      <c r="AL317" s="177"/>
      <c r="AM317" s="177"/>
      <c r="AN317" s="177"/>
      <c r="AO317" s="177"/>
      <c r="AP317" s="177"/>
      <c r="AQ317" s="177"/>
      <c r="AR317" s="177"/>
      <c r="AS317" s="177"/>
      <c r="AT317" s="177"/>
      <c r="AU317" s="71">
        <f t="shared" si="263"/>
        <v>36</v>
      </c>
      <c r="AV317" s="76">
        <f t="shared" si="264"/>
        <v>0</v>
      </c>
      <c r="AW317" s="76">
        <f t="shared" si="265"/>
        <v>0</v>
      </c>
      <c r="AX317" s="76">
        <f t="shared" si="266"/>
        <v>0</v>
      </c>
      <c r="AY317" s="76">
        <f t="shared" si="267"/>
        <v>0</v>
      </c>
      <c r="AZ317" s="76">
        <f t="shared" si="268"/>
        <v>0</v>
      </c>
      <c r="BA317" s="71">
        <f t="shared" si="269"/>
        <v>36</v>
      </c>
      <c r="BB317" s="71">
        <f t="shared" si="270"/>
        <v>0</v>
      </c>
      <c r="BC317" s="77">
        <f t="shared" si="271"/>
        <v>0</v>
      </c>
      <c r="BD317" s="77">
        <f t="shared" si="272"/>
        <v>0</v>
      </c>
      <c r="BE317" s="77">
        <f t="shared" si="273"/>
        <v>0</v>
      </c>
      <c r="BF317" s="77">
        <f t="shared" si="274"/>
        <v>0</v>
      </c>
      <c r="BG317" s="77">
        <f t="shared" si="275"/>
        <v>0</v>
      </c>
      <c r="BH317" s="77">
        <f t="shared" si="276"/>
        <v>0</v>
      </c>
      <c r="BI317" s="77">
        <f t="shared" si="277"/>
        <v>0</v>
      </c>
      <c r="BJ317" s="77">
        <f t="shared" si="278"/>
        <v>0</v>
      </c>
      <c r="BK317" s="77">
        <f t="shared" si="279"/>
        <v>0</v>
      </c>
      <c r="BL317" s="77">
        <f t="shared" si="280"/>
        <v>0</v>
      </c>
      <c r="BM317" s="77">
        <f t="shared" si="281"/>
        <v>0</v>
      </c>
      <c r="BN317" s="77">
        <f t="shared" si="282"/>
        <v>0</v>
      </c>
      <c r="BO317" s="77">
        <f t="shared" si="283"/>
        <v>0</v>
      </c>
      <c r="BP317" s="77">
        <f t="shared" si="284"/>
        <v>0</v>
      </c>
      <c r="BQ317" s="77">
        <f t="shared" si="285"/>
        <v>0</v>
      </c>
      <c r="BR317" s="77">
        <f t="shared" si="286"/>
        <v>0</v>
      </c>
      <c r="BS317" s="77">
        <f t="shared" si="287"/>
        <v>0</v>
      </c>
      <c r="BT317" s="77">
        <f t="shared" si="288"/>
        <v>0</v>
      </c>
      <c r="BU317" s="77">
        <f t="shared" si="289"/>
        <v>0</v>
      </c>
      <c r="BV317" s="77">
        <f t="shared" si="290"/>
        <v>0</v>
      </c>
      <c r="BW317" s="177"/>
      <c r="BX317" s="12" t="str">
        <f t="shared" si="291"/>
        <v/>
      </c>
      <c r="BY317" s="95">
        <f t="shared" si="292"/>
        <v>0</v>
      </c>
      <c r="BZ317" s="177">
        <f t="shared" si="293"/>
        <v>0</v>
      </c>
      <c r="CA317" s="177">
        <f t="shared" si="294"/>
        <v>0</v>
      </c>
      <c r="CB317" s="177">
        <f t="shared" si="295"/>
        <v>0</v>
      </c>
      <c r="CC317" s="177">
        <f t="shared" si="296"/>
        <v>0</v>
      </c>
      <c r="CD317" s="177">
        <f t="shared" si="297"/>
        <v>0</v>
      </c>
      <c r="CE317" s="177">
        <f t="shared" si="298"/>
        <v>0</v>
      </c>
      <c r="CF317" s="177">
        <f t="shared" si="299"/>
        <v>0</v>
      </c>
      <c r="CG317" s="9"/>
    </row>
    <row r="318" spans="1:85">
      <c r="A318" s="205" t="s">
        <v>921</v>
      </c>
      <c r="B318" s="186" t="s">
        <v>922</v>
      </c>
      <c r="C318" s="187" t="s">
        <v>923</v>
      </c>
      <c r="D318" s="177" t="s">
        <v>185</v>
      </c>
      <c r="E318" s="201">
        <f>(1*12*0.5)*3</f>
        <v>18</v>
      </c>
      <c r="F318" s="221">
        <v>11.8</v>
      </c>
      <c r="G318" s="68">
        <f t="shared" si="248"/>
        <v>212.4</v>
      </c>
      <c r="H318" s="69"/>
      <c r="I318" s="70">
        <f t="shared" si="249"/>
        <v>0</v>
      </c>
      <c r="J318" s="69"/>
      <c r="K318" s="70">
        <f t="shared" si="250"/>
        <v>0</v>
      </c>
      <c r="L318" s="69"/>
      <c r="M318" s="70">
        <f t="shared" si="251"/>
        <v>0</v>
      </c>
      <c r="N318" s="69"/>
      <c r="O318" s="70">
        <f t="shared" si="252"/>
        <v>0</v>
      </c>
      <c r="P318" s="69"/>
      <c r="Q318" s="70">
        <f t="shared" si="253"/>
        <v>0</v>
      </c>
      <c r="R318" s="71">
        <f t="shared" si="254"/>
        <v>18</v>
      </c>
      <c r="S318" s="70">
        <f t="shared" si="255"/>
        <v>212.4</v>
      </c>
      <c r="T318" s="72">
        <f t="shared" si="256"/>
        <v>0</v>
      </c>
      <c r="U318" s="73">
        <f t="shared" si="257"/>
        <v>0</v>
      </c>
      <c r="V318" s="73">
        <f t="shared" si="258"/>
        <v>0</v>
      </c>
      <c r="W318" s="73">
        <f t="shared" si="259"/>
        <v>0</v>
      </c>
      <c r="X318" s="73">
        <f t="shared" si="260"/>
        <v>0</v>
      </c>
      <c r="Y318" s="73">
        <f t="shared" si="261"/>
        <v>0</v>
      </c>
      <c r="Z318" s="73">
        <f t="shared" si="262"/>
        <v>0</v>
      </c>
      <c r="AA318" s="74"/>
      <c r="AB318" s="177"/>
      <c r="AC318" s="177"/>
      <c r="AD318" s="177"/>
      <c r="AE318" s="177"/>
      <c r="AF318" s="177"/>
      <c r="AG318" s="177"/>
      <c r="AH318" s="177"/>
      <c r="AI318" s="177"/>
      <c r="AJ318" s="177"/>
      <c r="AK318" s="177"/>
      <c r="AL318" s="177"/>
      <c r="AM318" s="177"/>
      <c r="AN318" s="177"/>
      <c r="AO318" s="177"/>
      <c r="AP318" s="177"/>
      <c r="AQ318" s="177"/>
      <c r="AR318" s="177"/>
      <c r="AS318" s="177"/>
      <c r="AT318" s="177"/>
      <c r="AU318" s="71">
        <f t="shared" si="263"/>
        <v>18</v>
      </c>
      <c r="AV318" s="76">
        <f t="shared" si="264"/>
        <v>0</v>
      </c>
      <c r="AW318" s="76">
        <f t="shared" si="265"/>
        <v>0</v>
      </c>
      <c r="AX318" s="76">
        <f t="shared" si="266"/>
        <v>0</v>
      </c>
      <c r="AY318" s="76">
        <f t="shared" si="267"/>
        <v>0</v>
      </c>
      <c r="AZ318" s="76">
        <f t="shared" si="268"/>
        <v>0</v>
      </c>
      <c r="BA318" s="71">
        <f t="shared" si="269"/>
        <v>18</v>
      </c>
      <c r="BB318" s="71">
        <f t="shared" si="270"/>
        <v>0</v>
      </c>
      <c r="BC318" s="77">
        <f t="shared" si="271"/>
        <v>0</v>
      </c>
      <c r="BD318" s="77">
        <f t="shared" si="272"/>
        <v>0</v>
      </c>
      <c r="BE318" s="77">
        <f t="shared" si="273"/>
        <v>0</v>
      </c>
      <c r="BF318" s="77">
        <f t="shared" si="274"/>
        <v>0</v>
      </c>
      <c r="BG318" s="77">
        <f t="shared" si="275"/>
        <v>0</v>
      </c>
      <c r="BH318" s="77">
        <f t="shared" si="276"/>
        <v>0</v>
      </c>
      <c r="BI318" s="77">
        <f t="shared" si="277"/>
        <v>0</v>
      </c>
      <c r="BJ318" s="77">
        <f t="shared" si="278"/>
        <v>0</v>
      </c>
      <c r="BK318" s="77">
        <f t="shared" si="279"/>
        <v>0</v>
      </c>
      <c r="BL318" s="77">
        <f t="shared" si="280"/>
        <v>0</v>
      </c>
      <c r="BM318" s="77">
        <f t="shared" si="281"/>
        <v>0</v>
      </c>
      <c r="BN318" s="77">
        <f t="shared" si="282"/>
        <v>0</v>
      </c>
      <c r="BO318" s="77">
        <f t="shared" si="283"/>
        <v>0</v>
      </c>
      <c r="BP318" s="77">
        <f t="shared" si="284"/>
        <v>0</v>
      </c>
      <c r="BQ318" s="77">
        <f t="shared" si="285"/>
        <v>0</v>
      </c>
      <c r="BR318" s="77">
        <f t="shared" si="286"/>
        <v>0</v>
      </c>
      <c r="BS318" s="77">
        <f t="shared" si="287"/>
        <v>0</v>
      </c>
      <c r="BT318" s="77">
        <f t="shared" si="288"/>
        <v>0</v>
      </c>
      <c r="BU318" s="77">
        <f t="shared" si="289"/>
        <v>0</v>
      </c>
      <c r="BV318" s="77">
        <f t="shared" si="290"/>
        <v>0</v>
      </c>
      <c r="BW318" s="177"/>
      <c r="BX318" s="12" t="str">
        <f t="shared" si="291"/>
        <v/>
      </c>
      <c r="BY318" s="95">
        <f t="shared" si="292"/>
        <v>0</v>
      </c>
      <c r="BZ318" s="177">
        <f t="shared" si="293"/>
        <v>0</v>
      </c>
      <c r="CA318" s="177">
        <f t="shared" si="294"/>
        <v>0</v>
      </c>
      <c r="CB318" s="177">
        <f t="shared" si="295"/>
        <v>0</v>
      </c>
      <c r="CC318" s="177">
        <f t="shared" si="296"/>
        <v>0</v>
      </c>
      <c r="CD318" s="177">
        <f t="shared" si="297"/>
        <v>0</v>
      </c>
      <c r="CE318" s="177">
        <f t="shared" si="298"/>
        <v>0</v>
      </c>
      <c r="CF318" s="177">
        <f t="shared" si="299"/>
        <v>0</v>
      </c>
      <c r="CG318" s="9"/>
    </row>
    <row r="319" spans="1:85" ht="28.5">
      <c r="A319" s="205" t="s">
        <v>468</v>
      </c>
      <c r="B319" s="186" t="s">
        <v>924</v>
      </c>
      <c r="C319" s="187" t="s">
        <v>925</v>
      </c>
      <c r="D319" s="177" t="s">
        <v>185</v>
      </c>
      <c r="E319" s="201">
        <f>((2.8*1.4)*0.1)*2+(0.15*0.2*1.5)*6</f>
        <v>1.0539999999999998</v>
      </c>
      <c r="F319" s="221">
        <v>1036.99</v>
      </c>
      <c r="G319" s="68">
        <f t="shared" si="248"/>
        <v>1092.9874599999998</v>
      </c>
      <c r="H319" s="69"/>
      <c r="I319" s="70">
        <f t="shared" si="249"/>
        <v>0</v>
      </c>
      <c r="J319" s="69"/>
      <c r="K319" s="70">
        <f t="shared" si="250"/>
        <v>0</v>
      </c>
      <c r="L319" s="69"/>
      <c r="M319" s="70">
        <f t="shared" si="251"/>
        <v>0</v>
      </c>
      <c r="N319" s="69"/>
      <c r="O319" s="70">
        <f t="shared" si="252"/>
        <v>0</v>
      </c>
      <c r="P319" s="69"/>
      <c r="Q319" s="70">
        <f t="shared" si="253"/>
        <v>0</v>
      </c>
      <c r="R319" s="71">
        <f t="shared" si="254"/>
        <v>1.0539999999999998</v>
      </c>
      <c r="S319" s="70">
        <f t="shared" si="255"/>
        <v>1092.9874599999998</v>
      </c>
      <c r="T319" s="72">
        <f t="shared" si="256"/>
        <v>0</v>
      </c>
      <c r="U319" s="73">
        <f t="shared" si="257"/>
        <v>0</v>
      </c>
      <c r="V319" s="73">
        <f t="shared" si="258"/>
        <v>0</v>
      </c>
      <c r="W319" s="73">
        <f t="shared" si="259"/>
        <v>0</v>
      </c>
      <c r="X319" s="73">
        <f t="shared" si="260"/>
        <v>0</v>
      </c>
      <c r="Y319" s="73">
        <f t="shared" si="261"/>
        <v>0</v>
      </c>
      <c r="Z319" s="73">
        <f t="shared" si="262"/>
        <v>0</v>
      </c>
      <c r="AA319" s="74"/>
      <c r="AB319" s="177"/>
      <c r="AC319" s="177"/>
      <c r="AD319" s="177"/>
      <c r="AE319" s="177"/>
      <c r="AF319" s="177"/>
      <c r="AG319" s="177"/>
      <c r="AH319" s="177"/>
      <c r="AI319" s="177"/>
      <c r="AJ319" s="177"/>
      <c r="AK319" s="177"/>
      <c r="AL319" s="177"/>
      <c r="AM319" s="177"/>
      <c r="AN319" s="177"/>
      <c r="AO319" s="177"/>
      <c r="AP319" s="177"/>
      <c r="AQ319" s="177"/>
      <c r="AR319" s="177"/>
      <c r="AS319" s="177"/>
      <c r="AT319" s="177"/>
      <c r="AU319" s="71">
        <f t="shared" si="263"/>
        <v>1.0539999999999998</v>
      </c>
      <c r="AV319" s="76">
        <f t="shared" si="264"/>
        <v>0</v>
      </c>
      <c r="AW319" s="76">
        <f t="shared" si="265"/>
        <v>0</v>
      </c>
      <c r="AX319" s="76">
        <f t="shared" si="266"/>
        <v>0</v>
      </c>
      <c r="AY319" s="76">
        <f t="shared" si="267"/>
        <v>0</v>
      </c>
      <c r="AZ319" s="76">
        <f t="shared" si="268"/>
        <v>0</v>
      </c>
      <c r="BA319" s="71">
        <f t="shared" si="269"/>
        <v>1.0539999999999998</v>
      </c>
      <c r="BB319" s="71">
        <f t="shared" si="270"/>
        <v>0</v>
      </c>
      <c r="BC319" s="77">
        <f t="shared" si="271"/>
        <v>0</v>
      </c>
      <c r="BD319" s="77">
        <f t="shared" si="272"/>
        <v>0</v>
      </c>
      <c r="BE319" s="77">
        <f t="shared" si="273"/>
        <v>0</v>
      </c>
      <c r="BF319" s="77">
        <f t="shared" si="274"/>
        <v>0</v>
      </c>
      <c r="BG319" s="77">
        <f t="shared" si="275"/>
        <v>0</v>
      </c>
      <c r="BH319" s="77">
        <f t="shared" si="276"/>
        <v>0</v>
      </c>
      <c r="BI319" s="77">
        <f t="shared" si="277"/>
        <v>0</v>
      </c>
      <c r="BJ319" s="77">
        <f t="shared" si="278"/>
        <v>0</v>
      </c>
      <c r="BK319" s="77">
        <f t="shared" si="279"/>
        <v>0</v>
      </c>
      <c r="BL319" s="77">
        <f t="shared" si="280"/>
        <v>0</v>
      </c>
      <c r="BM319" s="77">
        <f t="shared" si="281"/>
        <v>0</v>
      </c>
      <c r="BN319" s="77">
        <f t="shared" si="282"/>
        <v>0</v>
      </c>
      <c r="BO319" s="77">
        <f t="shared" si="283"/>
        <v>0</v>
      </c>
      <c r="BP319" s="77">
        <f t="shared" si="284"/>
        <v>0</v>
      </c>
      <c r="BQ319" s="77">
        <f t="shared" si="285"/>
        <v>0</v>
      </c>
      <c r="BR319" s="77">
        <f t="shared" si="286"/>
        <v>0</v>
      </c>
      <c r="BS319" s="77">
        <f t="shared" si="287"/>
        <v>0</v>
      </c>
      <c r="BT319" s="77">
        <f t="shared" si="288"/>
        <v>0</v>
      </c>
      <c r="BU319" s="77">
        <f t="shared" si="289"/>
        <v>0</v>
      </c>
      <c r="BV319" s="77">
        <f t="shared" si="290"/>
        <v>0</v>
      </c>
      <c r="BW319" s="177"/>
      <c r="BX319" s="12" t="str">
        <f t="shared" si="291"/>
        <v/>
      </c>
      <c r="BY319" s="95">
        <f t="shared" si="292"/>
        <v>0</v>
      </c>
      <c r="BZ319" s="177">
        <f t="shared" si="293"/>
        <v>0</v>
      </c>
      <c r="CA319" s="177">
        <f t="shared" si="294"/>
        <v>0</v>
      </c>
      <c r="CB319" s="177">
        <f t="shared" si="295"/>
        <v>0</v>
      </c>
      <c r="CC319" s="177">
        <f t="shared" si="296"/>
        <v>0</v>
      </c>
      <c r="CD319" s="177">
        <f t="shared" si="297"/>
        <v>0</v>
      </c>
      <c r="CE319" s="177">
        <f t="shared" si="298"/>
        <v>0</v>
      </c>
      <c r="CF319" s="177">
        <f t="shared" si="299"/>
        <v>0</v>
      </c>
      <c r="CG319" s="9"/>
    </row>
    <row r="320" spans="1:85">
      <c r="A320" s="205" t="s">
        <v>926</v>
      </c>
      <c r="B320" s="186" t="s">
        <v>927</v>
      </c>
      <c r="C320" s="187" t="s">
        <v>928</v>
      </c>
      <c r="D320" s="177" t="s">
        <v>65</v>
      </c>
      <c r="E320" s="201">
        <f>(2.8*1.5)*4+(1.4*1.5)*4</f>
        <v>25.199999999999996</v>
      </c>
      <c r="F320" s="221">
        <v>3.11</v>
      </c>
      <c r="G320" s="68">
        <f t="shared" si="248"/>
        <v>78.371999999999986</v>
      </c>
      <c r="H320" s="69"/>
      <c r="I320" s="70">
        <f t="shared" si="249"/>
        <v>0</v>
      </c>
      <c r="J320" s="69"/>
      <c r="K320" s="70">
        <f t="shared" si="250"/>
        <v>0</v>
      </c>
      <c r="L320" s="69"/>
      <c r="M320" s="70">
        <f t="shared" si="251"/>
        <v>0</v>
      </c>
      <c r="N320" s="69"/>
      <c r="O320" s="70">
        <f t="shared" si="252"/>
        <v>0</v>
      </c>
      <c r="P320" s="69"/>
      <c r="Q320" s="70">
        <f t="shared" si="253"/>
        <v>0</v>
      </c>
      <c r="R320" s="71">
        <f t="shared" si="254"/>
        <v>25.199999999999996</v>
      </c>
      <c r="S320" s="70">
        <f t="shared" si="255"/>
        <v>78.371999999999986</v>
      </c>
      <c r="T320" s="72">
        <f t="shared" si="256"/>
        <v>0</v>
      </c>
      <c r="U320" s="73">
        <f t="shared" si="257"/>
        <v>0</v>
      </c>
      <c r="V320" s="73">
        <f t="shared" si="258"/>
        <v>0</v>
      </c>
      <c r="W320" s="73">
        <f t="shared" si="259"/>
        <v>0</v>
      </c>
      <c r="X320" s="73">
        <f t="shared" si="260"/>
        <v>0</v>
      </c>
      <c r="Y320" s="73">
        <f t="shared" si="261"/>
        <v>0</v>
      </c>
      <c r="Z320" s="73">
        <f t="shared" si="262"/>
        <v>0</v>
      </c>
      <c r="AA320" s="74"/>
      <c r="AB320" s="177"/>
      <c r="AC320" s="177"/>
      <c r="AD320" s="177"/>
      <c r="AE320" s="177"/>
      <c r="AF320" s="177"/>
      <c r="AG320" s="177"/>
      <c r="AH320" s="177"/>
      <c r="AI320" s="177"/>
      <c r="AJ320" s="177"/>
      <c r="AK320" s="177"/>
      <c r="AL320" s="177"/>
      <c r="AM320" s="177"/>
      <c r="AN320" s="177"/>
      <c r="AO320" s="177"/>
      <c r="AP320" s="177"/>
      <c r="AQ320" s="177"/>
      <c r="AR320" s="177"/>
      <c r="AS320" s="177"/>
      <c r="AT320" s="177"/>
      <c r="AU320" s="71">
        <f t="shared" si="263"/>
        <v>25.199999999999996</v>
      </c>
      <c r="AV320" s="76">
        <f t="shared" si="264"/>
        <v>0</v>
      </c>
      <c r="AW320" s="76">
        <f t="shared" si="265"/>
        <v>0</v>
      </c>
      <c r="AX320" s="76">
        <f t="shared" si="266"/>
        <v>0</v>
      </c>
      <c r="AY320" s="76">
        <f t="shared" si="267"/>
        <v>0</v>
      </c>
      <c r="AZ320" s="76">
        <f t="shared" si="268"/>
        <v>0</v>
      </c>
      <c r="BA320" s="71">
        <f t="shared" si="269"/>
        <v>25.199999999999996</v>
      </c>
      <c r="BB320" s="71">
        <f t="shared" si="270"/>
        <v>0</v>
      </c>
      <c r="BC320" s="77">
        <f t="shared" si="271"/>
        <v>0</v>
      </c>
      <c r="BD320" s="77">
        <f t="shared" si="272"/>
        <v>0</v>
      </c>
      <c r="BE320" s="77">
        <f t="shared" si="273"/>
        <v>0</v>
      </c>
      <c r="BF320" s="77">
        <f t="shared" si="274"/>
        <v>0</v>
      </c>
      <c r="BG320" s="77">
        <f t="shared" si="275"/>
        <v>0</v>
      </c>
      <c r="BH320" s="77">
        <f t="shared" si="276"/>
        <v>0</v>
      </c>
      <c r="BI320" s="77">
        <f t="shared" si="277"/>
        <v>0</v>
      </c>
      <c r="BJ320" s="77">
        <f t="shared" si="278"/>
        <v>0</v>
      </c>
      <c r="BK320" s="77">
        <f t="shared" si="279"/>
        <v>0</v>
      </c>
      <c r="BL320" s="77">
        <f t="shared" si="280"/>
        <v>0</v>
      </c>
      <c r="BM320" s="77">
        <f t="shared" si="281"/>
        <v>0</v>
      </c>
      <c r="BN320" s="77">
        <f t="shared" si="282"/>
        <v>0</v>
      </c>
      <c r="BO320" s="77">
        <f t="shared" si="283"/>
        <v>0</v>
      </c>
      <c r="BP320" s="77">
        <f t="shared" si="284"/>
        <v>0</v>
      </c>
      <c r="BQ320" s="77">
        <f t="shared" si="285"/>
        <v>0</v>
      </c>
      <c r="BR320" s="77">
        <f t="shared" si="286"/>
        <v>0</v>
      </c>
      <c r="BS320" s="77">
        <f t="shared" si="287"/>
        <v>0</v>
      </c>
      <c r="BT320" s="77">
        <f t="shared" si="288"/>
        <v>0</v>
      </c>
      <c r="BU320" s="77">
        <f t="shared" si="289"/>
        <v>0</v>
      </c>
      <c r="BV320" s="77">
        <f t="shared" si="290"/>
        <v>0</v>
      </c>
      <c r="BW320" s="177"/>
      <c r="BX320" s="12" t="str">
        <f t="shared" si="291"/>
        <v/>
      </c>
      <c r="BY320" s="95">
        <f t="shared" si="292"/>
        <v>0</v>
      </c>
      <c r="BZ320" s="177">
        <f t="shared" si="293"/>
        <v>0</v>
      </c>
      <c r="CA320" s="177">
        <f t="shared" si="294"/>
        <v>0</v>
      </c>
      <c r="CB320" s="177">
        <f t="shared" si="295"/>
        <v>0</v>
      </c>
      <c r="CC320" s="177">
        <f t="shared" si="296"/>
        <v>0</v>
      </c>
      <c r="CD320" s="177">
        <f t="shared" si="297"/>
        <v>0</v>
      </c>
      <c r="CE320" s="177">
        <f t="shared" si="298"/>
        <v>0</v>
      </c>
      <c r="CF320" s="177">
        <f t="shared" si="299"/>
        <v>0</v>
      </c>
      <c r="CG320" s="9"/>
    </row>
    <row r="321" spans="1:85">
      <c r="A321" s="205"/>
      <c r="B321" s="186" t="s">
        <v>929</v>
      </c>
      <c r="C321" s="198" t="s">
        <v>930</v>
      </c>
      <c r="D321" s="217"/>
      <c r="E321" s="226"/>
      <c r="F321" s="221"/>
      <c r="G321" s="68">
        <f t="shared" si="248"/>
        <v>0</v>
      </c>
      <c r="H321" s="69"/>
      <c r="I321" s="70">
        <f t="shared" si="249"/>
        <v>0</v>
      </c>
      <c r="J321" s="69"/>
      <c r="K321" s="70">
        <f t="shared" si="250"/>
        <v>0</v>
      </c>
      <c r="L321" s="69"/>
      <c r="M321" s="70">
        <f t="shared" si="251"/>
        <v>0</v>
      </c>
      <c r="N321" s="69"/>
      <c r="O321" s="70">
        <f t="shared" si="252"/>
        <v>0</v>
      </c>
      <c r="P321" s="69"/>
      <c r="Q321" s="70">
        <f t="shared" si="253"/>
        <v>0</v>
      </c>
      <c r="R321" s="71">
        <f t="shared" si="254"/>
        <v>0</v>
      </c>
      <c r="S321" s="70">
        <f t="shared" si="255"/>
        <v>0</v>
      </c>
      <c r="T321" s="72" t="str">
        <f t="shared" si="256"/>
        <v/>
      </c>
      <c r="U321" s="73">
        <f t="shared" si="257"/>
        <v>0</v>
      </c>
      <c r="V321" s="73">
        <f t="shared" si="258"/>
        <v>0</v>
      </c>
      <c r="W321" s="73">
        <f t="shared" si="259"/>
        <v>0</v>
      </c>
      <c r="X321" s="73">
        <f t="shared" si="260"/>
        <v>0</v>
      </c>
      <c r="Y321" s="73">
        <f t="shared" si="261"/>
        <v>0</v>
      </c>
      <c r="Z321" s="73" t="str">
        <f t="shared" si="262"/>
        <v/>
      </c>
      <c r="AA321" s="74"/>
      <c r="AB321" s="177"/>
      <c r="AC321" s="177"/>
      <c r="AD321" s="177"/>
      <c r="AE321" s="177"/>
      <c r="AF321" s="177"/>
      <c r="AG321" s="177"/>
      <c r="AH321" s="177"/>
      <c r="AI321" s="177"/>
      <c r="AJ321" s="177"/>
      <c r="AK321" s="177"/>
      <c r="AL321" s="177"/>
      <c r="AM321" s="177"/>
      <c r="AN321" s="177"/>
      <c r="AO321" s="177"/>
      <c r="AP321" s="177"/>
      <c r="AQ321" s="177"/>
      <c r="AR321" s="177"/>
      <c r="AS321" s="177"/>
      <c r="AT321" s="177"/>
      <c r="AU321" s="71" t="str">
        <f t="shared" si="263"/>
        <v/>
      </c>
      <c r="AV321" s="76">
        <f t="shared" si="264"/>
        <v>0</v>
      </c>
      <c r="AW321" s="76">
        <f t="shared" si="265"/>
        <v>0</v>
      </c>
      <c r="AX321" s="76">
        <f t="shared" si="266"/>
        <v>0</v>
      </c>
      <c r="AY321" s="76">
        <f t="shared" si="267"/>
        <v>0</v>
      </c>
      <c r="AZ321" s="76">
        <f t="shared" si="268"/>
        <v>0</v>
      </c>
      <c r="BA321" s="71">
        <f t="shared" si="269"/>
        <v>0</v>
      </c>
      <c r="BB321" s="71">
        <f t="shared" si="270"/>
        <v>0</v>
      </c>
      <c r="BC321" s="77">
        <f t="shared" si="271"/>
        <v>0</v>
      </c>
      <c r="BD321" s="77">
        <f t="shared" si="272"/>
        <v>0</v>
      </c>
      <c r="BE321" s="77">
        <f t="shared" si="273"/>
        <v>0</v>
      </c>
      <c r="BF321" s="77">
        <f t="shared" si="274"/>
        <v>0</v>
      </c>
      <c r="BG321" s="77">
        <f t="shared" si="275"/>
        <v>0</v>
      </c>
      <c r="BH321" s="77">
        <f t="shared" si="276"/>
        <v>0</v>
      </c>
      <c r="BI321" s="77">
        <f t="shared" si="277"/>
        <v>0</v>
      </c>
      <c r="BJ321" s="77">
        <f t="shared" si="278"/>
        <v>0</v>
      </c>
      <c r="BK321" s="77">
        <f t="shared" si="279"/>
        <v>0</v>
      </c>
      <c r="BL321" s="77">
        <f t="shared" si="280"/>
        <v>0</v>
      </c>
      <c r="BM321" s="77">
        <f t="shared" si="281"/>
        <v>0</v>
      </c>
      <c r="BN321" s="77">
        <f t="shared" si="282"/>
        <v>0</v>
      </c>
      <c r="BO321" s="77">
        <f t="shared" si="283"/>
        <v>0</v>
      </c>
      <c r="BP321" s="77">
        <f t="shared" si="284"/>
        <v>0</v>
      </c>
      <c r="BQ321" s="77">
        <f t="shared" si="285"/>
        <v>0</v>
      </c>
      <c r="BR321" s="77">
        <f t="shared" si="286"/>
        <v>0</v>
      </c>
      <c r="BS321" s="77">
        <f t="shared" si="287"/>
        <v>0</v>
      </c>
      <c r="BT321" s="77">
        <f t="shared" si="288"/>
        <v>0</v>
      </c>
      <c r="BU321" s="77">
        <f t="shared" si="289"/>
        <v>0</v>
      </c>
      <c r="BV321" s="77">
        <f t="shared" si="290"/>
        <v>0</v>
      </c>
      <c r="BW321" s="177"/>
      <c r="BX321" s="12" t="str">
        <f t="shared" si="291"/>
        <v/>
      </c>
      <c r="BY321" s="95">
        <f t="shared" si="292"/>
        <v>0</v>
      </c>
      <c r="BZ321" s="177">
        <f t="shared" si="293"/>
        <v>0</v>
      </c>
      <c r="CA321" s="177">
        <f t="shared" si="294"/>
        <v>0</v>
      </c>
      <c r="CB321" s="177">
        <f t="shared" si="295"/>
        <v>0</v>
      </c>
      <c r="CC321" s="177">
        <f t="shared" si="296"/>
        <v>0</v>
      </c>
      <c r="CD321" s="177">
        <f t="shared" si="297"/>
        <v>0</v>
      </c>
      <c r="CE321" s="177">
        <f t="shared" si="298"/>
        <v>0</v>
      </c>
      <c r="CF321" s="177">
        <f t="shared" si="299"/>
        <v>0</v>
      </c>
      <c r="CG321" s="9"/>
    </row>
    <row r="322" spans="1:85">
      <c r="A322" s="205" t="s">
        <v>931</v>
      </c>
      <c r="B322" s="186" t="s">
        <v>932</v>
      </c>
      <c r="C322" s="187" t="s">
        <v>933</v>
      </c>
      <c r="D322" s="177" t="s">
        <v>61</v>
      </c>
      <c r="E322" s="201">
        <v>5</v>
      </c>
      <c r="F322" s="221">
        <v>32.74</v>
      </c>
      <c r="G322" s="68">
        <f t="shared" si="248"/>
        <v>163.70000000000002</v>
      </c>
      <c r="H322" s="69"/>
      <c r="I322" s="70">
        <f t="shared" si="249"/>
        <v>0</v>
      </c>
      <c r="J322" s="69"/>
      <c r="K322" s="70">
        <f t="shared" si="250"/>
        <v>0</v>
      </c>
      <c r="L322" s="69"/>
      <c r="M322" s="70">
        <f t="shared" si="251"/>
        <v>0</v>
      </c>
      <c r="N322" s="69"/>
      <c r="O322" s="70">
        <f t="shared" si="252"/>
        <v>0</v>
      </c>
      <c r="P322" s="69"/>
      <c r="Q322" s="70">
        <f t="shared" si="253"/>
        <v>0</v>
      </c>
      <c r="R322" s="71">
        <f t="shared" si="254"/>
        <v>5</v>
      </c>
      <c r="S322" s="70">
        <f t="shared" si="255"/>
        <v>163.70000000000002</v>
      </c>
      <c r="T322" s="72">
        <f t="shared" si="256"/>
        <v>0</v>
      </c>
      <c r="U322" s="73">
        <f t="shared" si="257"/>
        <v>0</v>
      </c>
      <c r="V322" s="73">
        <f t="shared" si="258"/>
        <v>0</v>
      </c>
      <c r="W322" s="73">
        <f t="shared" si="259"/>
        <v>0</v>
      </c>
      <c r="X322" s="73">
        <f t="shared" si="260"/>
        <v>0</v>
      </c>
      <c r="Y322" s="73">
        <f t="shared" si="261"/>
        <v>0</v>
      </c>
      <c r="Z322" s="73">
        <f t="shared" si="262"/>
        <v>0</v>
      </c>
      <c r="AA322" s="74"/>
      <c r="AB322" s="177"/>
      <c r="AC322" s="177"/>
      <c r="AD322" s="177"/>
      <c r="AE322" s="177"/>
      <c r="AF322" s="177"/>
      <c r="AG322" s="177"/>
      <c r="AH322" s="177"/>
      <c r="AI322" s="177"/>
      <c r="AJ322" s="177"/>
      <c r="AK322" s="177"/>
      <c r="AL322" s="177"/>
      <c r="AM322" s="177"/>
      <c r="AN322" s="177"/>
      <c r="AO322" s="177"/>
      <c r="AP322" s="177"/>
      <c r="AQ322" s="177"/>
      <c r="AR322" s="177"/>
      <c r="AS322" s="177"/>
      <c r="AT322" s="177"/>
      <c r="AU322" s="71">
        <f t="shared" si="263"/>
        <v>5</v>
      </c>
      <c r="AV322" s="76">
        <f t="shared" si="264"/>
        <v>0</v>
      </c>
      <c r="AW322" s="76">
        <f t="shared" si="265"/>
        <v>0</v>
      </c>
      <c r="AX322" s="76">
        <f t="shared" si="266"/>
        <v>0</v>
      </c>
      <c r="AY322" s="76">
        <f t="shared" si="267"/>
        <v>0</v>
      </c>
      <c r="AZ322" s="76">
        <f t="shared" si="268"/>
        <v>0</v>
      </c>
      <c r="BA322" s="71">
        <f t="shared" si="269"/>
        <v>5</v>
      </c>
      <c r="BB322" s="71">
        <f t="shared" si="270"/>
        <v>0</v>
      </c>
      <c r="BC322" s="77">
        <f t="shared" si="271"/>
        <v>0</v>
      </c>
      <c r="BD322" s="77">
        <f t="shared" si="272"/>
        <v>0</v>
      </c>
      <c r="BE322" s="77">
        <f t="shared" si="273"/>
        <v>0</v>
      </c>
      <c r="BF322" s="77">
        <f t="shared" si="274"/>
        <v>0</v>
      </c>
      <c r="BG322" s="77">
        <f t="shared" si="275"/>
        <v>0</v>
      </c>
      <c r="BH322" s="77">
        <f t="shared" si="276"/>
        <v>0</v>
      </c>
      <c r="BI322" s="77">
        <f t="shared" si="277"/>
        <v>0</v>
      </c>
      <c r="BJ322" s="77">
        <f t="shared" si="278"/>
        <v>0</v>
      </c>
      <c r="BK322" s="77">
        <f t="shared" si="279"/>
        <v>0</v>
      </c>
      <c r="BL322" s="77">
        <f t="shared" si="280"/>
        <v>0</v>
      </c>
      <c r="BM322" s="77">
        <f t="shared" si="281"/>
        <v>0</v>
      </c>
      <c r="BN322" s="77">
        <f t="shared" si="282"/>
        <v>0</v>
      </c>
      <c r="BO322" s="77">
        <f t="shared" si="283"/>
        <v>0</v>
      </c>
      <c r="BP322" s="77">
        <f t="shared" si="284"/>
        <v>0</v>
      </c>
      <c r="BQ322" s="77">
        <f t="shared" si="285"/>
        <v>0</v>
      </c>
      <c r="BR322" s="77">
        <f t="shared" si="286"/>
        <v>0</v>
      </c>
      <c r="BS322" s="77">
        <f t="shared" si="287"/>
        <v>0</v>
      </c>
      <c r="BT322" s="77">
        <f t="shared" si="288"/>
        <v>0</v>
      </c>
      <c r="BU322" s="77">
        <f t="shared" si="289"/>
        <v>0</v>
      </c>
      <c r="BV322" s="77">
        <f t="shared" si="290"/>
        <v>0</v>
      </c>
      <c r="BW322" s="177"/>
      <c r="BX322" s="12" t="str">
        <f t="shared" si="291"/>
        <v/>
      </c>
      <c r="BY322" s="95">
        <f t="shared" si="292"/>
        <v>0</v>
      </c>
      <c r="BZ322" s="177">
        <f t="shared" si="293"/>
        <v>0</v>
      </c>
      <c r="CA322" s="177">
        <f t="shared" si="294"/>
        <v>0</v>
      </c>
      <c r="CB322" s="177">
        <f t="shared" si="295"/>
        <v>0</v>
      </c>
      <c r="CC322" s="177">
        <f t="shared" si="296"/>
        <v>0</v>
      </c>
      <c r="CD322" s="177">
        <f t="shared" si="297"/>
        <v>0</v>
      </c>
      <c r="CE322" s="177">
        <f t="shared" si="298"/>
        <v>0</v>
      </c>
      <c r="CF322" s="177">
        <f t="shared" si="299"/>
        <v>0</v>
      </c>
      <c r="CG322" s="9"/>
    </row>
    <row r="323" spans="1:85">
      <c r="A323" s="205"/>
      <c r="B323" s="186" t="s">
        <v>934</v>
      </c>
      <c r="C323" s="198" t="s">
        <v>935</v>
      </c>
      <c r="D323" s="217"/>
      <c r="E323" s="226"/>
      <c r="F323" s="221"/>
      <c r="G323" s="68">
        <f t="shared" si="248"/>
        <v>0</v>
      </c>
      <c r="H323" s="69"/>
      <c r="I323" s="70">
        <f t="shared" si="249"/>
        <v>0</v>
      </c>
      <c r="J323" s="69"/>
      <c r="K323" s="70">
        <f t="shared" si="250"/>
        <v>0</v>
      </c>
      <c r="L323" s="69"/>
      <c r="M323" s="70">
        <f t="shared" si="251"/>
        <v>0</v>
      </c>
      <c r="N323" s="69"/>
      <c r="O323" s="70">
        <f t="shared" si="252"/>
        <v>0</v>
      </c>
      <c r="P323" s="69"/>
      <c r="Q323" s="70">
        <f t="shared" si="253"/>
        <v>0</v>
      </c>
      <c r="R323" s="71">
        <f t="shared" si="254"/>
        <v>0</v>
      </c>
      <c r="S323" s="70">
        <f t="shared" si="255"/>
        <v>0</v>
      </c>
      <c r="T323" s="72" t="str">
        <f t="shared" si="256"/>
        <v/>
      </c>
      <c r="U323" s="73">
        <f t="shared" si="257"/>
        <v>0</v>
      </c>
      <c r="V323" s="73">
        <f t="shared" si="258"/>
        <v>0</v>
      </c>
      <c r="W323" s="73">
        <f t="shared" si="259"/>
        <v>0</v>
      </c>
      <c r="X323" s="73">
        <f t="shared" si="260"/>
        <v>0</v>
      </c>
      <c r="Y323" s="73">
        <f t="shared" si="261"/>
        <v>0</v>
      </c>
      <c r="Z323" s="73" t="str">
        <f t="shared" si="262"/>
        <v/>
      </c>
      <c r="AA323" s="74"/>
      <c r="AB323" s="177"/>
      <c r="AC323" s="177"/>
      <c r="AD323" s="177"/>
      <c r="AE323" s="177"/>
      <c r="AF323" s="177"/>
      <c r="AG323" s="177"/>
      <c r="AH323" s="177"/>
      <c r="AI323" s="177"/>
      <c r="AJ323" s="177"/>
      <c r="AK323" s="177"/>
      <c r="AL323" s="177"/>
      <c r="AM323" s="177"/>
      <c r="AN323" s="177"/>
      <c r="AO323" s="177"/>
      <c r="AP323" s="177"/>
      <c r="AQ323" s="177"/>
      <c r="AR323" s="177"/>
      <c r="AS323" s="177"/>
      <c r="AT323" s="177"/>
      <c r="AU323" s="71" t="str">
        <f t="shared" si="263"/>
        <v/>
      </c>
      <c r="AV323" s="76">
        <f t="shared" si="264"/>
        <v>0</v>
      </c>
      <c r="AW323" s="76">
        <f t="shared" si="265"/>
        <v>0</v>
      </c>
      <c r="AX323" s="76">
        <f t="shared" si="266"/>
        <v>0</v>
      </c>
      <c r="AY323" s="76">
        <f t="shared" si="267"/>
        <v>0</v>
      </c>
      <c r="AZ323" s="76">
        <f t="shared" si="268"/>
        <v>0</v>
      </c>
      <c r="BA323" s="71">
        <f t="shared" si="269"/>
        <v>0</v>
      </c>
      <c r="BB323" s="71">
        <f t="shared" si="270"/>
        <v>0</v>
      </c>
      <c r="BC323" s="77">
        <f t="shared" si="271"/>
        <v>0</v>
      </c>
      <c r="BD323" s="77">
        <f t="shared" si="272"/>
        <v>0</v>
      </c>
      <c r="BE323" s="77">
        <f t="shared" si="273"/>
        <v>0</v>
      </c>
      <c r="BF323" s="77">
        <f t="shared" si="274"/>
        <v>0</v>
      </c>
      <c r="BG323" s="77">
        <f t="shared" si="275"/>
        <v>0</v>
      </c>
      <c r="BH323" s="77">
        <f t="shared" si="276"/>
        <v>0</v>
      </c>
      <c r="BI323" s="77">
        <f t="shared" si="277"/>
        <v>0</v>
      </c>
      <c r="BJ323" s="77">
        <f t="shared" si="278"/>
        <v>0</v>
      </c>
      <c r="BK323" s="77">
        <f t="shared" si="279"/>
        <v>0</v>
      </c>
      <c r="BL323" s="77">
        <f t="shared" si="280"/>
        <v>0</v>
      </c>
      <c r="BM323" s="77">
        <f t="shared" si="281"/>
        <v>0</v>
      </c>
      <c r="BN323" s="77">
        <f t="shared" si="282"/>
        <v>0</v>
      </c>
      <c r="BO323" s="77">
        <f t="shared" si="283"/>
        <v>0</v>
      </c>
      <c r="BP323" s="77">
        <f t="shared" si="284"/>
        <v>0</v>
      </c>
      <c r="BQ323" s="77">
        <f t="shared" si="285"/>
        <v>0</v>
      </c>
      <c r="BR323" s="77">
        <f t="shared" si="286"/>
        <v>0</v>
      </c>
      <c r="BS323" s="77">
        <f t="shared" si="287"/>
        <v>0</v>
      </c>
      <c r="BT323" s="77">
        <f t="shared" si="288"/>
        <v>0</v>
      </c>
      <c r="BU323" s="77">
        <f t="shared" si="289"/>
        <v>0</v>
      </c>
      <c r="BV323" s="77">
        <f t="shared" si="290"/>
        <v>0</v>
      </c>
      <c r="BW323" s="177"/>
      <c r="BX323" s="12" t="str">
        <f t="shared" si="291"/>
        <v/>
      </c>
      <c r="BY323" s="95">
        <f t="shared" si="292"/>
        <v>0</v>
      </c>
      <c r="BZ323" s="177">
        <f t="shared" si="293"/>
        <v>0</v>
      </c>
      <c r="CA323" s="177">
        <f t="shared" si="294"/>
        <v>0</v>
      </c>
      <c r="CB323" s="177">
        <f t="shared" si="295"/>
        <v>0</v>
      </c>
      <c r="CC323" s="177">
        <f t="shared" si="296"/>
        <v>0</v>
      </c>
      <c r="CD323" s="177">
        <f t="shared" si="297"/>
        <v>0</v>
      </c>
      <c r="CE323" s="177">
        <f t="shared" si="298"/>
        <v>0</v>
      </c>
      <c r="CF323" s="177">
        <f t="shared" si="299"/>
        <v>0</v>
      </c>
      <c r="CG323" s="9"/>
    </row>
    <row r="324" spans="1:85">
      <c r="A324" s="205" t="s">
        <v>936</v>
      </c>
      <c r="B324" s="186" t="s">
        <v>937</v>
      </c>
      <c r="C324" s="187" t="s">
        <v>938</v>
      </c>
      <c r="D324" s="177" t="s">
        <v>61</v>
      </c>
      <c r="E324" s="201">
        <v>1</v>
      </c>
      <c r="F324" s="221">
        <v>9.5299999999999994</v>
      </c>
      <c r="G324" s="68">
        <f t="shared" si="248"/>
        <v>9.5299999999999994</v>
      </c>
      <c r="H324" s="69"/>
      <c r="I324" s="70">
        <f t="shared" si="249"/>
        <v>0</v>
      </c>
      <c r="J324" s="69"/>
      <c r="K324" s="70">
        <f t="shared" si="250"/>
        <v>0</v>
      </c>
      <c r="L324" s="69"/>
      <c r="M324" s="70">
        <f t="shared" si="251"/>
        <v>0</v>
      </c>
      <c r="N324" s="69"/>
      <c r="O324" s="70">
        <f t="shared" si="252"/>
        <v>0</v>
      </c>
      <c r="P324" s="69"/>
      <c r="Q324" s="70">
        <f t="shared" si="253"/>
        <v>0</v>
      </c>
      <c r="R324" s="71">
        <f t="shared" si="254"/>
        <v>1</v>
      </c>
      <c r="S324" s="70">
        <f t="shared" si="255"/>
        <v>9.5299999999999994</v>
      </c>
      <c r="T324" s="72">
        <f t="shared" si="256"/>
        <v>0</v>
      </c>
      <c r="U324" s="73">
        <f t="shared" si="257"/>
        <v>0</v>
      </c>
      <c r="V324" s="73">
        <f t="shared" si="258"/>
        <v>0</v>
      </c>
      <c r="W324" s="73">
        <f t="shared" si="259"/>
        <v>0</v>
      </c>
      <c r="X324" s="73">
        <f t="shared" si="260"/>
        <v>0</v>
      </c>
      <c r="Y324" s="73">
        <f t="shared" si="261"/>
        <v>0</v>
      </c>
      <c r="Z324" s="73">
        <f t="shared" si="262"/>
        <v>0</v>
      </c>
      <c r="AA324" s="74"/>
      <c r="AB324" s="177"/>
      <c r="AC324" s="177"/>
      <c r="AD324" s="177"/>
      <c r="AE324" s="177"/>
      <c r="AF324" s="177"/>
      <c r="AG324" s="177"/>
      <c r="AH324" s="177"/>
      <c r="AI324" s="177"/>
      <c r="AJ324" s="177"/>
      <c r="AK324" s="177"/>
      <c r="AL324" s="177"/>
      <c r="AM324" s="177"/>
      <c r="AN324" s="177"/>
      <c r="AO324" s="177"/>
      <c r="AP324" s="177"/>
      <c r="AQ324" s="177"/>
      <c r="AR324" s="177"/>
      <c r="AS324" s="177"/>
      <c r="AT324" s="177"/>
      <c r="AU324" s="71">
        <f t="shared" si="263"/>
        <v>1</v>
      </c>
      <c r="AV324" s="76">
        <f t="shared" si="264"/>
        <v>0</v>
      </c>
      <c r="AW324" s="76">
        <f t="shared" si="265"/>
        <v>0</v>
      </c>
      <c r="AX324" s="76">
        <f t="shared" si="266"/>
        <v>0</v>
      </c>
      <c r="AY324" s="76">
        <f t="shared" si="267"/>
        <v>0</v>
      </c>
      <c r="AZ324" s="76">
        <f t="shared" si="268"/>
        <v>0</v>
      </c>
      <c r="BA324" s="71">
        <f t="shared" si="269"/>
        <v>1</v>
      </c>
      <c r="BB324" s="71">
        <f t="shared" si="270"/>
        <v>0</v>
      </c>
      <c r="BC324" s="77">
        <f t="shared" si="271"/>
        <v>0</v>
      </c>
      <c r="BD324" s="77">
        <f t="shared" si="272"/>
        <v>0</v>
      </c>
      <c r="BE324" s="77">
        <f t="shared" si="273"/>
        <v>0</v>
      </c>
      <c r="BF324" s="77">
        <f t="shared" si="274"/>
        <v>0</v>
      </c>
      <c r="BG324" s="77">
        <f t="shared" si="275"/>
        <v>0</v>
      </c>
      <c r="BH324" s="77">
        <f t="shared" si="276"/>
        <v>0</v>
      </c>
      <c r="BI324" s="77">
        <f t="shared" si="277"/>
        <v>0</v>
      </c>
      <c r="BJ324" s="77">
        <f t="shared" si="278"/>
        <v>0</v>
      </c>
      <c r="BK324" s="77">
        <f t="shared" si="279"/>
        <v>0</v>
      </c>
      <c r="BL324" s="77">
        <f t="shared" si="280"/>
        <v>0</v>
      </c>
      <c r="BM324" s="77">
        <f t="shared" si="281"/>
        <v>0</v>
      </c>
      <c r="BN324" s="77">
        <f t="shared" si="282"/>
        <v>0</v>
      </c>
      <c r="BO324" s="77">
        <f t="shared" si="283"/>
        <v>0</v>
      </c>
      <c r="BP324" s="77">
        <f t="shared" si="284"/>
        <v>0</v>
      </c>
      <c r="BQ324" s="77">
        <f t="shared" si="285"/>
        <v>0</v>
      </c>
      <c r="BR324" s="77">
        <f t="shared" si="286"/>
        <v>0</v>
      </c>
      <c r="BS324" s="77">
        <f t="shared" si="287"/>
        <v>0</v>
      </c>
      <c r="BT324" s="77">
        <f t="shared" si="288"/>
        <v>0</v>
      </c>
      <c r="BU324" s="77">
        <f t="shared" si="289"/>
        <v>0</v>
      </c>
      <c r="BV324" s="77">
        <f t="shared" si="290"/>
        <v>0</v>
      </c>
      <c r="BW324" s="177"/>
      <c r="BX324" s="12" t="str">
        <f t="shared" si="291"/>
        <v/>
      </c>
      <c r="BY324" s="95">
        <f t="shared" si="292"/>
        <v>0</v>
      </c>
      <c r="BZ324" s="177">
        <f t="shared" si="293"/>
        <v>0</v>
      </c>
      <c r="CA324" s="177">
        <f t="shared" si="294"/>
        <v>0</v>
      </c>
      <c r="CB324" s="177">
        <f t="shared" si="295"/>
        <v>0</v>
      </c>
      <c r="CC324" s="177">
        <f t="shared" si="296"/>
        <v>0</v>
      </c>
      <c r="CD324" s="177">
        <f t="shared" si="297"/>
        <v>0</v>
      </c>
      <c r="CE324" s="177">
        <f t="shared" si="298"/>
        <v>0</v>
      </c>
      <c r="CF324" s="177">
        <f t="shared" si="299"/>
        <v>0</v>
      </c>
      <c r="CG324" s="9"/>
    </row>
    <row r="325" spans="1:85">
      <c r="A325" s="205" t="s">
        <v>845</v>
      </c>
      <c r="B325" s="186" t="s">
        <v>939</v>
      </c>
      <c r="C325" s="187" t="s">
        <v>847</v>
      </c>
      <c r="D325" s="177" t="s">
        <v>61</v>
      </c>
      <c r="E325" s="201">
        <v>5</v>
      </c>
      <c r="F325" s="221">
        <v>9.76</v>
      </c>
      <c r="G325" s="68">
        <f t="shared" si="248"/>
        <v>48.8</v>
      </c>
      <c r="H325" s="69"/>
      <c r="I325" s="70">
        <f t="shared" si="249"/>
        <v>0</v>
      </c>
      <c r="J325" s="69"/>
      <c r="K325" s="70">
        <f t="shared" si="250"/>
        <v>0</v>
      </c>
      <c r="L325" s="69"/>
      <c r="M325" s="70">
        <f t="shared" si="251"/>
        <v>0</v>
      </c>
      <c r="N325" s="69"/>
      <c r="O325" s="70">
        <f t="shared" si="252"/>
        <v>0</v>
      </c>
      <c r="P325" s="69"/>
      <c r="Q325" s="70">
        <f t="shared" si="253"/>
        <v>0</v>
      </c>
      <c r="R325" s="71">
        <f t="shared" si="254"/>
        <v>5</v>
      </c>
      <c r="S325" s="70">
        <f t="shared" si="255"/>
        <v>48.8</v>
      </c>
      <c r="T325" s="72">
        <f t="shared" si="256"/>
        <v>0</v>
      </c>
      <c r="U325" s="73">
        <f t="shared" si="257"/>
        <v>0</v>
      </c>
      <c r="V325" s="73">
        <f t="shared" si="258"/>
        <v>0</v>
      </c>
      <c r="W325" s="73">
        <f t="shared" si="259"/>
        <v>0</v>
      </c>
      <c r="X325" s="73">
        <f t="shared" si="260"/>
        <v>0</v>
      </c>
      <c r="Y325" s="73">
        <f t="shared" si="261"/>
        <v>0</v>
      </c>
      <c r="Z325" s="73">
        <f t="shared" si="262"/>
        <v>0</v>
      </c>
      <c r="AA325" s="74"/>
      <c r="AB325" s="177"/>
      <c r="AC325" s="177"/>
      <c r="AD325" s="177"/>
      <c r="AE325" s="177"/>
      <c r="AF325" s="177"/>
      <c r="AG325" s="177"/>
      <c r="AH325" s="177"/>
      <c r="AI325" s="177"/>
      <c r="AJ325" s="177"/>
      <c r="AK325" s="177"/>
      <c r="AL325" s="177"/>
      <c r="AM325" s="177"/>
      <c r="AN325" s="177"/>
      <c r="AO325" s="177"/>
      <c r="AP325" s="177"/>
      <c r="AQ325" s="177"/>
      <c r="AR325" s="177"/>
      <c r="AS325" s="177"/>
      <c r="AT325" s="177"/>
      <c r="AU325" s="71">
        <f t="shared" si="263"/>
        <v>5</v>
      </c>
      <c r="AV325" s="76">
        <f t="shared" si="264"/>
        <v>0</v>
      </c>
      <c r="AW325" s="76">
        <f t="shared" si="265"/>
        <v>0</v>
      </c>
      <c r="AX325" s="76">
        <f t="shared" si="266"/>
        <v>0</v>
      </c>
      <c r="AY325" s="76">
        <f t="shared" si="267"/>
        <v>0</v>
      </c>
      <c r="AZ325" s="76">
        <f t="shared" si="268"/>
        <v>0</v>
      </c>
      <c r="BA325" s="71">
        <f t="shared" si="269"/>
        <v>5</v>
      </c>
      <c r="BB325" s="71">
        <f t="shared" si="270"/>
        <v>0</v>
      </c>
      <c r="BC325" s="77">
        <f t="shared" si="271"/>
        <v>0</v>
      </c>
      <c r="BD325" s="77">
        <f t="shared" si="272"/>
        <v>0</v>
      </c>
      <c r="BE325" s="77">
        <f t="shared" si="273"/>
        <v>0</v>
      </c>
      <c r="BF325" s="77">
        <f t="shared" si="274"/>
        <v>0</v>
      </c>
      <c r="BG325" s="77">
        <f t="shared" si="275"/>
        <v>0</v>
      </c>
      <c r="BH325" s="77">
        <f t="shared" si="276"/>
        <v>0</v>
      </c>
      <c r="BI325" s="77">
        <f t="shared" si="277"/>
        <v>0</v>
      </c>
      <c r="BJ325" s="77">
        <f t="shared" si="278"/>
        <v>0</v>
      </c>
      <c r="BK325" s="77">
        <f t="shared" si="279"/>
        <v>0</v>
      </c>
      <c r="BL325" s="77">
        <f t="shared" si="280"/>
        <v>0</v>
      </c>
      <c r="BM325" s="77">
        <f t="shared" si="281"/>
        <v>0</v>
      </c>
      <c r="BN325" s="77">
        <f t="shared" si="282"/>
        <v>0</v>
      </c>
      <c r="BO325" s="77">
        <f t="shared" si="283"/>
        <v>0</v>
      </c>
      <c r="BP325" s="77">
        <f t="shared" si="284"/>
        <v>0</v>
      </c>
      <c r="BQ325" s="77">
        <f t="shared" si="285"/>
        <v>0</v>
      </c>
      <c r="BR325" s="77">
        <f t="shared" si="286"/>
        <v>0</v>
      </c>
      <c r="BS325" s="77">
        <f t="shared" si="287"/>
        <v>0</v>
      </c>
      <c r="BT325" s="77">
        <f t="shared" si="288"/>
        <v>0</v>
      </c>
      <c r="BU325" s="77">
        <f t="shared" si="289"/>
        <v>0</v>
      </c>
      <c r="BV325" s="77">
        <f t="shared" si="290"/>
        <v>0</v>
      </c>
      <c r="BW325" s="177"/>
      <c r="BX325" s="12" t="str">
        <f t="shared" si="291"/>
        <v/>
      </c>
      <c r="BY325" s="95">
        <f t="shared" si="292"/>
        <v>0</v>
      </c>
      <c r="BZ325" s="177">
        <f t="shared" si="293"/>
        <v>0</v>
      </c>
      <c r="CA325" s="177">
        <f t="shared" si="294"/>
        <v>0</v>
      </c>
      <c r="CB325" s="177">
        <f t="shared" si="295"/>
        <v>0</v>
      </c>
      <c r="CC325" s="177">
        <f t="shared" si="296"/>
        <v>0</v>
      </c>
      <c r="CD325" s="177">
        <f t="shared" si="297"/>
        <v>0</v>
      </c>
      <c r="CE325" s="177">
        <f t="shared" si="298"/>
        <v>0</v>
      </c>
      <c r="CF325" s="177">
        <f t="shared" si="299"/>
        <v>0</v>
      </c>
      <c r="CG325" s="9"/>
    </row>
    <row r="326" spans="1:85">
      <c r="A326" s="205" t="s">
        <v>940</v>
      </c>
      <c r="B326" s="186" t="s">
        <v>941</v>
      </c>
      <c r="C326" s="187" t="s">
        <v>942</v>
      </c>
      <c r="D326" s="177" t="s">
        <v>73</v>
      </c>
      <c r="E326" s="201">
        <f>18.21+20.99</f>
        <v>39.200000000000003</v>
      </c>
      <c r="F326" s="221">
        <v>28.83</v>
      </c>
      <c r="G326" s="68">
        <f t="shared" si="248"/>
        <v>1130.136</v>
      </c>
      <c r="H326" s="69"/>
      <c r="I326" s="70">
        <f t="shared" si="249"/>
        <v>0</v>
      </c>
      <c r="J326" s="69"/>
      <c r="K326" s="70">
        <f t="shared" si="250"/>
        <v>0</v>
      </c>
      <c r="L326" s="69"/>
      <c r="M326" s="70">
        <f t="shared" si="251"/>
        <v>0</v>
      </c>
      <c r="N326" s="69"/>
      <c r="O326" s="70">
        <f t="shared" si="252"/>
        <v>0</v>
      </c>
      <c r="P326" s="69"/>
      <c r="Q326" s="70">
        <f t="shared" si="253"/>
        <v>0</v>
      </c>
      <c r="R326" s="71">
        <f t="shared" si="254"/>
        <v>39.200000000000003</v>
      </c>
      <c r="S326" s="70">
        <f t="shared" si="255"/>
        <v>1130.136</v>
      </c>
      <c r="T326" s="72">
        <f t="shared" si="256"/>
        <v>0</v>
      </c>
      <c r="U326" s="73">
        <f t="shared" si="257"/>
        <v>0</v>
      </c>
      <c r="V326" s="73">
        <f t="shared" si="258"/>
        <v>0</v>
      </c>
      <c r="W326" s="73">
        <f t="shared" si="259"/>
        <v>0</v>
      </c>
      <c r="X326" s="73">
        <f t="shared" si="260"/>
        <v>0</v>
      </c>
      <c r="Y326" s="73">
        <f t="shared" si="261"/>
        <v>0</v>
      </c>
      <c r="Z326" s="73">
        <f t="shared" si="262"/>
        <v>0</v>
      </c>
      <c r="AA326" s="74"/>
      <c r="AB326" s="177"/>
      <c r="AC326" s="177"/>
      <c r="AD326" s="177"/>
      <c r="AE326" s="177"/>
      <c r="AF326" s="177"/>
      <c r="AG326" s="177"/>
      <c r="AH326" s="177"/>
      <c r="AI326" s="177"/>
      <c r="AJ326" s="177"/>
      <c r="AK326" s="177"/>
      <c r="AL326" s="177"/>
      <c r="AM326" s="177"/>
      <c r="AN326" s="177"/>
      <c r="AO326" s="177"/>
      <c r="AP326" s="177"/>
      <c r="AQ326" s="177"/>
      <c r="AR326" s="177"/>
      <c r="AS326" s="177"/>
      <c r="AT326" s="177"/>
      <c r="AU326" s="71">
        <f t="shared" si="263"/>
        <v>39.200000000000003</v>
      </c>
      <c r="AV326" s="76">
        <f t="shared" si="264"/>
        <v>0</v>
      </c>
      <c r="AW326" s="76">
        <f t="shared" si="265"/>
        <v>0</v>
      </c>
      <c r="AX326" s="76">
        <f t="shared" si="266"/>
        <v>0</v>
      </c>
      <c r="AY326" s="76">
        <f t="shared" si="267"/>
        <v>0</v>
      </c>
      <c r="AZ326" s="76">
        <f t="shared" si="268"/>
        <v>0</v>
      </c>
      <c r="BA326" s="71">
        <f t="shared" si="269"/>
        <v>39.200000000000003</v>
      </c>
      <c r="BB326" s="71">
        <f t="shared" si="270"/>
        <v>0</v>
      </c>
      <c r="BC326" s="77">
        <f t="shared" si="271"/>
        <v>0</v>
      </c>
      <c r="BD326" s="77">
        <f t="shared" si="272"/>
        <v>0</v>
      </c>
      <c r="BE326" s="77">
        <f t="shared" si="273"/>
        <v>0</v>
      </c>
      <c r="BF326" s="77">
        <f t="shared" si="274"/>
        <v>0</v>
      </c>
      <c r="BG326" s="77">
        <f t="shared" si="275"/>
        <v>0</v>
      </c>
      <c r="BH326" s="77">
        <f t="shared" si="276"/>
        <v>0</v>
      </c>
      <c r="BI326" s="77">
        <f t="shared" si="277"/>
        <v>0</v>
      </c>
      <c r="BJ326" s="77">
        <f t="shared" si="278"/>
        <v>0</v>
      </c>
      <c r="BK326" s="77">
        <f t="shared" si="279"/>
        <v>0</v>
      </c>
      <c r="BL326" s="77">
        <f t="shared" si="280"/>
        <v>0</v>
      </c>
      <c r="BM326" s="77">
        <f t="shared" si="281"/>
        <v>0</v>
      </c>
      <c r="BN326" s="77">
        <f t="shared" si="282"/>
        <v>0</v>
      </c>
      <c r="BO326" s="77">
        <f t="shared" si="283"/>
        <v>0</v>
      </c>
      <c r="BP326" s="77">
        <f t="shared" si="284"/>
        <v>0</v>
      </c>
      <c r="BQ326" s="77">
        <f t="shared" si="285"/>
        <v>0</v>
      </c>
      <c r="BR326" s="77">
        <f t="shared" si="286"/>
        <v>0</v>
      </c>
      <c r="BS326" s="77">
        <f t="shared" si="287"/>
        <v>0</v>
      </c>
      <c r="BT326" s="77">
        <f t="shared" si="288"/>
        <v>0</v>
      </c>
      <c r="BU326" s="77">
        <f t="shared" si="289"/>
        <v>0</v>
      </c>
      <c r="BV326" s="77">
        <f t="shared" si="290"/>
        <v>0</v>
      </c>
      <c r="BW326" s="177"/>
      <c r="BX326" s="12" t="str">
        <f t="shared" si="291"/>
        <v/>
      </c>
      <c r="BY326" s="95">
        <f t="shared" si="292"/>
        <v>0</v>
      </c>
      <c r="BZ326" s="177">
        <f t="shared" si="293"/>
        <v>0</v>
      </c>
      <c r="CA326" s="177">
        <f t="shared" si="294"/>
        <v>0</v>
      </c>
      <c r="CB326" s="177">
        <f t="shared" si="295"/>
        <v>0</v>
      </c>
      <c r="CC326" s="177">
        <f t="shared" si="296"/>
        <v>0</v>
      </c>
      <c r="CD326" s="177">
        <f t="shared" si="297"/>
        <v>0</v>
      </c>
      <c r="CE326" s="177">
        <f t="shared" si="298"/>
        <v>0</v>
      </c>
      <c r="CF326" s="177">
        <f t="shared" si="299"/>
        <v>0</v>
      </c>
      <c r="CG326" s="9"/>
    </row>
    <row r="327" spans="1:85">
      <c r="A327" s="205" t="s">
        <v>874</v>
      </c>
      <c r="B327" s="186" t="s">
        <v>943</v>
      </c>
      <c r="C327" s="187" t="s">
        <v>876</v>
      </c>
      <c r="D327" s="177" t="s">
        <v>73</v>
      </c>
      <c r="E327" s="201">
        <v>79.55</v>
      </c>
      <c r="F327" s="221">
        <v>15.34</v>
      </c>
      <c r="G327" s="68">
        <f t="shared" si="248"/>
        <v>1220.297</v>
      </c>
      <c r="H327" s="69"/>
      <c r="I327" s="70">
        <f t="shared" si="249"/>
        <v>0</v>
      </c>
      <c r="J327" s="69"/>
      <c r="K327" s="70">
        <f t="shared" si="250"/>
        <v>0</v>
      </c>
      <c r="L327" s="69"/>
      <c r="M327" s="70">
        <f t="shared" si="251"/>
        <v>0</v>
      </c>
      <c r="N327" s="69"/>
      <c r="O327" s="70">
        <f t="shared" si="252"/>
        <v>0</v>
      </c>
      <c r="P327" s="69"/>
      <c r="Q327" s="70">
        <f t="shared" si="253"/>
        <v>0</v>
      </c>
      <c r="R327" s="71">
        <f t="shared" si="254"/>
        <v>79.55</v>
      </c>
      <c r="S327" s="70">
        <f t="shared" si="255"/>
        <v>1220.297</v>
      </c>
      <c r="T327" s="72">
        <f t="shared" si="256"/>
        <v>0</v>
      </c>
      <c r="U327" s="73">
        <f t="shared" si="257"/>
        <v>0</v>
      </c>
      <c r="V327" s="73">
        <f t="shared" si="258"/>
        <v>0</v>
      </c>
      <c r="W327" s="73">
        <f t="shared" si="259"/>
        <v>0</v>
      </c>
      <c r="X327" s="73">
        <f t="shared" si="260"/>
        <v>0</v>
      </c>
      <c r="Y327" s="73">
        <f t="shared" si="261"/>
        <v>0</v>
      </c>
      <c r="Z327" s="73">
        <f t="shared" si="262"/>
        <v>0</v>
      </c>
      <c r="AA327" s="74"/>
      <c r="AB327" s="177"/>
      <c r="AC327" s="177"/>
      <c r="AD327" s="177"/>
      <c r="AE327" s="177"/>
      <c r="AF327" s="177"/>
      <c r="AG327" s="177"/>
      <c r="AH327" s="177"/>
      <c r="AI327" s="177"/>
      <c r="AJ327" s="177"/>
      <c r="AK327" s="177"/>
      <c r="AL327" s="177"/>
      <c r="AM327" s="177"/>
      <c r="AN327" s="177"/>
      <c r="AO327" s="177"/>
      <c r="AP327" s="177"/>
      <c r="AQ327" s="177"/>
      <c r="AR327" s="177"/>
      <c r="AS327" s="177"/>
      <c r="AT327" s="177"/>
      <c r="AU327" s="71">
        <f t="shared" si="263"/>
        <v>79.55</v>
      </c>
      <c r="AV327" s="76">
        <f t="shared" si="264"/>
        <v>0</v>
      </c>
      <c r="AW327" s="76">
        <f t="shared" si="265"/>
        <v>0</v>
      </c>
      <c r="AX327" s="76">
        <f t="shared" si="266"/>
        <v>0</v>
      </c>
      <c r="AY327" s="76">
        <f t="shared" si="267"/>
        <v>0</v>
      </c>
      <c r="AZ327" s="76">
        <f t="shared" si="268"/>
        <v>0</v>
      </c>
      <c r="BA327" s="71">
        <f t="shared" si="269"/>
        <v>79.55</v>
      </c>
      <c r="BB327" s="71">
        <f t="shared" si="270"/>
        <v>0</v>
      </c>
      <c r="BC327" s="77">
        <f t="shared" si="271"/>
        <v>0</v>
      </c>
      <c r="BD327" s="77">
        <f t="shared" si="272"/>
        <v>0</v>
      </c>
      <c r="BE327" s="77">
        <f t="shared" si="273"/>
        <v>0</v>
      </c>
      <c r="BF327" s="77">
        <f t="shared" si="274"/>
        <v>0</v>
      </c>
      <c r="BG327" s="77">
        <f t="shared" si="275"/>
        <v>0</v>
      </c>
      <c r="BH327" s="77">
        <f t="shared" si="276"/>
        <v>0</v>
      </c>
      <c r="BI327" s="77">
        <f t="shared" si="277"/>
        <v>0</v>
      </c>
      <c r="BJ327" s="77">
        <f t="shared" si="278"/>
        <v>0</v>
      </c>
      <c r="BK327" s="77">
        <f t="shared" si="279"/>
        <v>0</v>
      </c>
      <c r="BL327" s="77">
        <f t="shared" si="280"/>
        <v>0</v>
      </c>
      <c r="BM327" s="77">
        <f t="shared" si="281"/>
        <v>0</v>
      </c>
      <c r="BN327" s="77">
        <f t="shared" si="282"/>
        <v>0</v>
      </c>
      <c r="BO327" s="77">
        <f t="shared" si="283"/>
        <v>0</v>
      </c>
      <c r="BP327" s="77">
        <f t="shared" si="284"/>
        <v>0</v>
      </c>
      <c r="BQ327" s="77">
        <f t="shared" si="285"/>
        <v>0</v>
      </c>
      <c r="BR327" s="77">
        <f t="shared" si="286"/>
        <v>0</v>
      </c>
      <c r="BS327" s="77">
        <f t="shared" si="287"/>
        <v>0</v>
      </c>
      <c r="BT327" s="77">
        <f t="shared" si="288"/>
        <v>0</v>
      </c>
      <c r="BU327" s="77">
        <f t="shared" si="289"/>
        <v>0</v>
      </c>
      <c r="BV327" s="77">
        <f t="shared" si="290"/>
        <v>0</v>
      </c>
      <c r="BW327" s="177"/>
      <c r="BX327" s="12" t="str">
        <f t="shared" si="291"/>
        <v/>
      </c>
      <c r="BY327" s="95">
        <f t="shared" si="292"/>
        <v>0</v>
      </c>
      <c r="BZ327" s="177">
        <f t="shared" si="293"/>
        <v>0</v>
      </c>
      <c r="CA327" s="177">
        <f t="shared" si="294"/>
        <v>0</v>
      </c>
      <c r="CB327" s="177">
        <f t="shared" si="295"/>
        <v>0</v>
      </c>
      <c r="CC327" s="177">
        <f t="shared" si="296"/>
        <v>0</v>
      </c>
      <c r="CD327" s="177">
        <f t="shared" si="297"/>
        <v>0</v>
      </c>
      <c r="CE327" s="177">
        <f t="shared" si="298"/>
        <v>0</v>
      </c>
      <c r="CF327" s="177">
        <f t="shared" si="299"/>
        <v>0</v>
      </c>
      <c r="CG327" s="9"/>
    </row>
    <row r="328" spans="1:85">
      <c r="A328" s="205"/>
      <c r="B328" s="186" t="s">
        <v>944</v>
      </c>
      <c r="C328" s="198" t="s">
        <v>945</v>
      </c>
      <c r="D328" s="217"/>
      <c r="E328" s="226"/>
      <c r="F328" s="221"/>
      <c r="G328" s="68">
        <f t="shared" si="248"/>
        <v>0</v>
      </c>
      <c r="H328" s="69"/>
      <c r="I328" s="70">
        <f t="shared" si="249"/>
        <v>0</v>
      </c>
      <c r="J328" s="69"/>
      <c r="K328" s="70">
        <f t="shared" si="250"/>
        <v>0</v>
      </c>
      <c r="L328" s="69"/>
      <c r="M328" s="70">
        <f t="shared" si="251"/>
        <v>0</v>
      </c>
      <c r="N328" s="69"/>
      <c r="O328" s="70">
        <f t="shared" si="252"/>
        <v>0</v>
      </c>
      <c r="P328" s="69"/>
      <c r="Q328" s="70">
        <f t="shared" si="253"/>
        <v>0</v>
      </c>
      <c r="R328" s="71">
        <f t="shared" si="254"/>
        <v>0</v>
      </c>
      <c r="S328" s="70">
        <f t="shared" si="255"/>
        <v>0</v>
      </c>
      <c r="T328" s="72" t="str">
        <f t="shared" si="256"/>
        <v/>
      </c>
      <c r="U328" s="73">
        <f t="shared" si="257"/>
        <v>0</v>
      </c>
      <c r="V328" s="73">
        <f t="shared" si="258"/>
        <v>0</v>
      </c>
      <c r="W328" s="73">
        <f t="shared" si="259"/>
        <v>0</v>
      </c>
      <c r="X328" s="73">
        <f t="shared" si="260"/>
        <v>0</v>
      </c>
      <c r="Y328" s="73">
        <f t="shared" si="261"/>
        <v>0</v>
      </c>
      <c r="Z328" s="73" t="str">
        <f t="shared" si="262"/>
        <v/>
      </c>
      <c r="AA328" s="74"/>
      <c r="AB328" s="177"/>
      <c r="AC328" s="177"/>
      <c r="AD328" s="177"/>
      <c r="AE328" s="177"/>
      <c r="AF328" s="177"/>
      <c r="AG328" s="177"/>
      <c r="AH328" s="177"/>
      <c r="AI328" s="177"/>
      <c r="AJ328" s="177"/>
      <c r="AK328" s="177"/>
      <c r="AL328" s="177"/>
      <c r="AM328" s="177"/>
      <c r="AN328" s="177"/>
      <c r="AO328" s="177"/>
      <c r="AP328" s="177"/>
      <c r="AQ328" s="177"/>
      <c r="AR328" s="177"/>
      <c r="AS328" s="177"/>
      <c r="AT328" s="177"/>
      <c r="AU328" s="71" t="str">
        <f t="shared" si="263"/>
        <v/>
      </c>
      <c r="AV328" s="76">
        <f t="shared" si="264"/>
        <v>0</v>
      </c>
      <c r="AW328" s="76">
        <f t="shared" si="265"/>
        <v>0</v>
      </c>
      <c r="AX328" s="76">
        <f t="shared" si="266"/>
        <v>0</v>
      </c>
      <c r="AY328" s="76">
        <f t="shared" si="267"/>
        <v>0</v>
      </c>
      <c r="AZ328" s="76">
        <f t="shared" si="268"/>
        <v>0</v>
      </c>
      <c r="BA328" s="71">
        <f t="shared" si="269"/>
        <v>0</v>
      </c>
      <c r="BB328" s="71">
        <f t="shared" si="270"/>
        <v>0</v>
      </c>
      <c r="BC328" s="77">
        <f t="shared" si="271"/>
        <v>0</v>
      </c>
      <c r="BD328" s="77">
        <f t="shared" si="272"/>
        <v>0</v>
      </c>
      <c r="BE328" s="77">
        <f t="shared" si="273"/>
        <v>0</v>
      </c>
      <c r="BF328" s="77">
        <f t="shared" si="274"/>
        <v>0</v>
      </c>
      <c r="BG328" s="77">
        <f t="shared" si="275"/>
        <v>0</v>
      </c>
      <c r="BH328" s="77">
        <f t="shared" si="276"/>
        <v>0</v>
      </c>
      <c r="BI328" s="77">
        <f t="shared" si="277"/>
        <v>0</v>
      </c>
      <c r="BJ328" s="77">
        <f t="shared" si="278"/>
        <v>0</v>
      </c>
      <c r="BK328" s="77">
        <f t="shared" si="279"/>
        <v>0</v>
      </c>
      <c r="BL328" s="77">
        <f t="shared" si="280"/>
        <v>0</v>
      </c>
      <c r="BM328" s="77">
        <f t="shared" si="281"/>
        <v>0</v>
      </c>
      <c r="BN328" s="77">
        <f t="shared" si="282"/>
        <v>0</v>
      </c>
      <c r="BO328" s="77">
        <f t="shared" si="283"/>
        <v>0</v>
      </c>
      <c r="BP328" s="77">
        <f t="shared" si="284"/>
        <v>0</v>
      </c>
      <c r="BQ328" s="77">
        <f t="shared" si="285"/>
        <v>0</v>
      </c>
      <c r="BR328" s="77">
        <f t="shared" si="286"/>
        <v>0</v>
      </c>
      <c r="BS328" s="77">
        <f t="shared" si="287"/>
        <v>0</v>
      </c>
      <c r="BT328" s="77">
        <f t="shared" si="288"/>
        <v>0</v>
      </c>
      <c r="BU328" s="77">
        <f t="shared" si="289"/>
        <v>0</v>
      </c>
      <c r="BV328" s="77">
        <f t="shared" si="290"/>
        <v>0</v>
      </c>
      <c r="BW328" s="177"/>
      <c r="BX328" s="12" t="str">
        <f t="shared" si="291"/>
        <v/>
      </c>
      <c r="BY328" s="95">
        <f t="shared" si="292"/>
        <v>0</v>
      </c>
      <c r="BZ328" s="177">
        <f t="shared" si="293"/>
        <v>0</v>
      </c>
      <c r="CA328" s="177">
        <f t="shared" si="294"/>
        <v>0</v>
      </c>
      <c r="CB328" s="177">
        <f t="shared" si="295"/>
        <v>0</v>
      </c>
      <c r="CC328" s="177">
        <f t="shared" si="296"/>
        <v>0</v>
      </c>
      <c r="CD328" s="177">
        <f t="shared" si="297"/>
        <v>0</v>
      </c>
      <c r="CE328" s="177">
        <f t="shared" si="298"/>
        <v>0</v>
      </c>
      <c r="CF328" s="177">
        <f t="shared" si="299"/>
        <v>0</v>
      </c>
      <c r="CG328" s="9"/>
    </row>
    <row r="329" spans="1:85">
      <c r="A329" s="205" t="s">
        <v>840</v>
      </c>
      <c r="B329" s="186" t="s">
        <v>946</v>
      </c>
      <c r="C329" s="187" t="s">
        <v>844</v>
      </c>
      <c r="D329" s="177" t="s">
        <v>61</v>
      </c>
      <c r="E329" s="201">
        <v>15</v>
      </c>
      <c r="F329" s="221">
        <v>4.2</v>
      </c>
      <c r="G329" s="68">
        <f t="shared" si="248"/>
        <v>63</v>
      </c>
      <c r="H329" s="69"/>
      <c r="I329" s="70">
        <f t="shared" si="249"/>
        <v>0</v>
      </c>
      <c r="J329" s="69"/>
      <c r="K329" s="70">
        <f t="shared" si="250"/>
        <v>0</v>
      </c>
      <c r="L329" s="69"/>
      <c r="M329" s="70">
        <f t="shared" si="251"/>
        <v>0</v>
      </c>
      <c r="N329" s="69"/>
      <c r="O329" s="70">
        <f t="shared" si="252"/>
        <v>0</v>
      </c>
      <c r="P329" s="69"/>
      <c r="Q329" s="70">
        <f t="shared" si="253"/>
        <v>0</v>
      </c>
      <c r="R329" s="71">
        <f t="shared" si="254"/>
        <v>15</v>
      </c>
      <c r="S329" s="70">
        <f t="shared" si="255"/>
        <v>63</v>
      </c>
      <c r="T329" s="72">
        <f t="shared" si="256"/>
        <v>0</v>
      </c>
      <c r="U329" s="73">
        <f t="shared" si="257"/>
        <v>0</v>
      </c>
      <c r="V329" s="73">
        <f t="shared" si="258"/>
        <v>0</v>
      </c>
      <c r="W329" s="73">
        <f t="shared" si="259"/>
        <v>0</v>
      </c>
      <c r="X329" s="73">
        <f t="shared" si="260"/>
        <v>0</v>
      </c>
      <c r="Y329" s="73">
        <f t="shared" si="261"/>
        <v>0</v>
      </c>
      <c r="Z329" s="73">
        <f t="shared" si="262"/>
        <v>0</v>
      </c>
      <c r="AA329" s="74"/>
      <c r="AB329" s="177"/>
      <c r="AC329" s="177"/>
      <c r="AD329" s="177"/>
      <c r="AE329" s="177"/>
      <c r="AF329" s="177"/>
      <c r="AG329" s="177"/>
      <c r="AH329" s="177"/>
      <c r="AI329" s="177"/>
      <c r="AJ329" s="177"/>
      <c r="AK329" s="177"/>
      <c r="AL329" s="177"/>
      <c r="AM329" s="177"/>
      <c r="AN329" s="177"/>
      <c r="AO329" s="177"/>
      <c r="AP329" s="177"/>
      <c r="AQ329" s="177"/>
      <c r="AR329" s="177"/>
      <c r="AS329" s="177"/>
      <c r="AT329" s="177"/>
      <c r="AU329" s="71">
        <f t="shared" si="263"/>
        <v>15</v>
      </c>
      <c r="AV329" s="76">
        <f t="shared" si="264"/>
        <v>0</v>
      </c>
      <c r="AW329" s="76">
        <f t="shared" si="265"/>
        <v>0</v>
      </c>
      <c r="AX329" s="76">
        <f t="shared" si="266"/>
        <v>0</v>
      </c>
      <c r="AY329" s="76">
        <f t="shared" si="267"/>
        <v>0</v>
      </c>
      <c r="AZ329" s="76">
        <f t="shared" si="268"/>
        <v>0</v>
      </c>
      <c r="BA329" s="71">
        <f t="shared" si="269"/>
        <v>15</v>
      </c>
      <c r="BB329" s="71">
        <f t="shared" si="270"/>
        <v>0</v>
      </c>
      <c r="BC329" s="77">
        <f t="shared" si="271"/>
        <v>0</v>
      </c>
      <c r="BD329" s="77">
        <f t="shared" si="272"/>
        <v>0</v>
      </c>
      <c r="BE329" s="77">
        <f t="shared" si="273"/>
        <v>0</v>
      </c>
      <c r="BF329" s="77">
        <f t="shared" si="274"/>
        <v>0</v>
      </c>
      <c r="BG329" s="77">
        <f t="shared" si="275"/>
        <v>0</v>
      </c>
      <c r="BH329" s="77">
        <f t="shared" si="276"/>
        <v>0</v>
      </c>
      <c r="BI329" s="77">
        <f t="shared" si="277"/>
        <v>0</v>
      </c>
      <c r="BJ329" s="77">
        <f t="shared" si="278"/>
        <v>0</v>
      </c>
      <c r="BK329" s="77">
        <f t="shared" si="279"/>
        <v>0</v>
      </c>
      <c r="BL329" s="77">
        <f t="shared" si="280"/>
        <v>0</v>
      </c>
      <c r="BM329" s="77">
        <f t="shared" si="281"/>
        <v>0</v>
      </c>
      <c r="BN329" s="77">
        <f t="shared" si="282"/>
        <v>0</v>
      </c>
      <c r="BO329" s="77">
        <f t="shared" si="283"/>
        <v>0</v>
      </c>
      <c r="BP329" s="77">
        <f t="shared" si="284"/>
        <v>0</v>
      </c>
      <c r="BQ329" s="77">
        <f t="shared" si="285"/>
        <v>0</v>
      </c>
      <c r="BR329" s="77">
        <f t="shared" si="286"/>
        <v>0</v>
      </c>
      <c r="BS329" s="77">
        <f t="shared" si="287"/>
        <v>0</v>
      </c>
      <c r="BT329" s="77">
        <f t="shared" si="288"/>
        <v>0</v>
      </c>
      <c r="BU329" s="77">
        <f t="shared" si="289"/>
        <v>0</v>
      </c>
      <c r="BV329" s="77">
        <f t="shared" si="290"/>
        <v>0</v>
      </c>
      <c r="BW329" s="177"/>
      <c r="BX329" s="12" t="str">
        <f t="shared" si="291"/>
        <v/>
      </c>
      <c r="BY329" s="95">
        <f t="shared" si="292"/>
        <v>0</v>
      </c>
      <c r="BZ329" s="177">
        <f t="shared" si="293"/>
        <v>0</v>
      </c>
      <c r="CA329" s="177">
        <f t="shared" si="294"/>
        <v>0</v>
      </c>
      <c r="CB329" s="177">
        <f t="shared" si="295"/>
        <v>0</v>
      </c>
      <c r="CC329" s="177">
        <f t="shared" si="296"/>
        <v>0</v>
      </c>
      <c r="CD329" s="177">
        <f t="shared" si="297"/>
        <v>0</v>
      </c>
      <c r="CE329" s="177">
        <f t="shared" si="298"/>
        <v>0</v>
      </c>
      <c r="CF329" s="177">
        <f t="shared" si="299"/>
        <v>0</v>
      </c>
      <c r="CG329" s="9"/>
    </row>
    <row r="330" spans="1:85">
      <c r="A330" s="205" t="s">
        <v>947</v>
      </c>
      <c r="B330" s="186" t="s">
        <v>948</v>
      </c>
      <c r="C330" s="187" t="s">
        <v>949</v>
      </c>
      <c r="D330" s="177" t="s">
        <v>61</v>
      </c>
      <c r="E330" s="201">
        <v>4</v>
      </c>
      <c r="F330" s="221">
        <v>8.5500000000000007</v>
      </c>
      <c r="G330" s="68">
        <f t="shared" si="248"/>
        <v>34.200000000000003</v>
      </c>
      <c r="H330" s="69"/>
      <c r="I330" s="70">
        <f t="shared" si="249"/>
        <v>0</v>
      </c>
      <c r="J330" s="69"/>
      <c r="K330" s="70">
        <f t="shared" si="250"/>
        <v>0</v>
      </c>
      <c r="L330" s="69"/>
      <c r="M330" s="70">
        <f t="shared" si="251"/>
        <v>0</v>
      </c>
      <c r="N330" s="69"/>
      <c r="O330" s="70">
        <f t="shared" si="252"/>
        <v>0</v>
      </c>
      <c r="P330" s="69"/>
      <c r="Q330" s="70">
        <f t="shared" si="253"/>
        <v>0</v>
      </c>
      <c r="R330" s="71">
        <f t="shared" si="254"/>
        <v>4</v>
      </c>
      <c r="S330" s="70">
        <f t="shared" si="255"/>
        <v>34.200000000000003</v>
      </c>
      <c r="T330" s="72">
        <f t="shared" si="256"/>
        <v>0</v>
      </c>
      <c r="U330" s="73">
        <f t="shared" si="257"/>
        <v>0</v>
      </c>
      <c r="V330" s="73">
        <f t="shared" si="258"/>
        <v>0</v>
      </c>
      <c r="W330" s="73">
        <f t="shared" si="259"/>
        <v>0</v>
      </c>
      <c r="X330" s="73">
        <f t="shared" si="260"/>
        <v>0</v>
      </c>
      <c r="Y330" s="73">
        <f t="shared" si="261"/>
        <v>0</v>
      </c>
      <c r="Z330" s="73">
        <f t="shared" si="262"/>
        <v>0</v>
      </c>
      <c r="AA330" s="74"/>
      <c r="AB330" s="177"/>
      <c r="AC330" s="177"/>
      <c r="AD330" s="177"/>
      <c r="AE330" s="177"/>
      <c r="AF330" s="177"/>
      <c r="AG330" s="177"/>
      <c r="AH330" s="177"/>
      <c r="AI330" s="177"/>
      <c r="AJ330" s="177"/>
      <c r="AK330" s="177"/>
      <c r="AL330" s="177"/>
      <c r="AM330" s="177"/>
      <c r="AN330" s="177"/>
      <c r="AO330" s="177"/>
      <c r="AP330" s="177"/>
      <c r="AQ330" s="177"/>
      <c r="AR330" s="177"/>
      <c r="AS330" s="177"/>
      <c r="AT330" s="177"/>
      <c r="AU330" s="71">
        <f t="shared" si="263"/>
        <v>4</v>
      </c>
      <c r="AV330" s="76">
        <f t="shared" si="264"/>
        <v>0</v>
      </c>
      <c r="AW330" s="76">
        <f t="shared" si="265"/>
        <v>0</v>
      </c>
      <c r="AX330" s="76">
        <f t="shared" si="266"/>
        <v>0</v>
      </c>
      <c r="AY330" s="76">
        <f t="shared" si="267"/>
        <v>0</v>
      </c>
      <c r="AZ330" s="76">
        <f t="shared" si="268"/>
        <v>0</v>
      </c>
      <c r="BA330" s="71">
        <f t="shared" si="269"/>
        <v>4</v>
      </c>
      <c r="BB330" s="71">
        <f t="shared" si="270"/>
        <v>0</v>
      </c>
      <c r="BC330" s="77">
        <f t="shared" si="271"/>
        <v>0</v>
      </c>
      <c r="BD330" s="77">
        <f t="shared" si="272"/>
        <v>0</v>
      </c>
      <c r="BE330" s="77">
        <f t="shared" si="273"/>
        <v>0</v>
      </c>
      <c r="BF330" s="77">
        <f t="shared" si="274"/>
        <v>0</v>
      </c>
      <c r="BG330" s="77">
        <f t="shared" si="275"/>
        <v>0</v>
      </c>
      <c r="BH330" s="77">
        <f t="shared" si="276"/>
        <v>0</v>
      </c>
      <c r="BI330" s="77">
        <f t="shared" si="277"/>
        <v>0</v>
      </c>
      <c r="BJ330" s="77">
        <f t="shared" si="278"/>
        <v>0</v>
      </c>
      <c r="BK330" s="77">
        <f t="shared" si="279"/>
        <v>0</v>
      </c>
      <c r="BL330" s="77">
        <f t="shared" si="280"/>
        <v>0</v>
      </c>
      <c r="BM330" s="77">
        <f t="shared" si="281"/>
        <v>0</v>
      </c>
      <c r="BN330" s="77">
        <f t="shared" si="282"/>
        <v>0</v>
      </c>
      <c r="BO330" s="77">
        <f t="shared" si="283"/>
        <v>0</v>
      </c>
      <c r="BP330" s="77">
        <f t="shared" si="284"/>
        <v>0</v>
      </c>
      <c r="BQ330" s="77">
        <f t="shared" si="285"/>
        <v>0</v>
      </c>
      <c r="BR330" s="77">
        <f t="shared" si="286"/>
        <v>0</v>
      </c>
      <c r="BS330" s="77">
        <f t="shared" si="287"/>
        <v>0</v>
      </c>
      <c r="BT330" s="77">
        <f t="shared" si="288"/>
        <v>0</v>
      </c>
      <c r="BU330" s="77">
        <f t="shared" si="289"/>
        <v>0</v>
      </c>
      <c r="BV330" s="77">
        <f t="shared" si="290"/>
        <v>0</v>
      </c>
      <c r="BW330" s="177"/>
      <c r="BX330" s="12" t="str">
        <f t="shared" si="291"/>
        <v/>
      </c>
      <c r="BY330" s="95">
        <f t="shared" si="292"/>
        <v>0</v>
      </c>
      <c r="BZ330" s="177">
        <f t="shared" si="293"/>
        <v>0</v>
      </c>
      <c r="CA330" s="177">
        <f t="shared" si="294"/>
        <v>0</v>
      </c>
      <c r="CB330" s="177">
        <f t="shared" si="295"/>
        <v>0</v>
      </c>
      <c r="CC330" s="177">
        <f t="shared" si="296"/>
        <v>0</v>
      </c>
      <c r="CD330" s="177">
        <f t="shared" si="297"/>
        <v>0</v>
      </c>
      <c r="CE330" s="177">
        <f t="shared" si="298"/>
        <v>0</v>
      </c>
      <c r="CF330" s="177">
        <f t="shared" si="299"/>
        <v>0</v>
      </c>
      <c r="CG330" s="9"/>
    </row>
    <row r="331" spans="1:85">
      <c r="A331" s="205" t="s">
        <v>848</v>
      </c>
      <c r="B331" s="186" t="s">
        <v>950</v>
      </c>
      <c r="C331" s="187" t="s">
        <v>852</v>
      </c>
      <c r="D331" s="177" t="s">
        <v>61</v>
      </c>
      <c r="E331" s="201">
        <v>16</v>
      </c>
      <c r="F331" s="221">
        <v>3.94</v>
      </c>
      <c r="G331" s="68">
        <f t="shared" si="248"/>
        <v>63.04</v>
      </c>
      <c r="H331" s="69"/>
      <c r="I331" s="70">
        <f t="shared" si="249"/>
        <v>0</v>
      </c>
      <c r="J331" s="69"/>
      <c r="K331" s="70">
        <f t="shared" si="250"/>
        <v>0</v>
      </c>
      <c r="L331" s="69"/>
      <c r="M331" s="70">
        <f t="shared" si="251"/>
        <v>0</v>
      </c>
      <c r="N331" s="69"/>
      <c r="O331" s="70">
        <f t="shared" si="252"/>
        <v>0</v>
      </c>
      <c r="P331" s="69"/>
      <c r="Q331" s="70">
        <f t="shared" si="253"/>
        <v>0</v>
      </c>
      <c r="R331" s="71">
        <f t="shared" si="254"/>
        <v>16</v>
      </c>
      <c r="S331" s="70">
        <f t="shared" si="255"/>
        <v>63.04</v>
      </c>
      <c r="T331" s="72">
        <f t="shared" si="256"/>
        <v>0</v>
      </c>
      <c r="U331" s="73">
        <f t="shared" si="257"/>
        <v>0</v>
      </c>
      <c r="V331" s="73">
        <f t="shared" si="258"/>
        <v>0</v>
      </c>
      <c r="W331" s="73">
        <f t="shared" si="259"/>
        <v>0</v>
      </c>
      <c r="X331" s="73">
        <f t="shared" si="260"/>
        <v>0</v>
      </c>
      <c r="Y331" s="73">
        <f t="shared" si="261"/>
        <v>0</v>
      </c>
      <c r="Z331" s="73">
        <f t="shared" si="262"/>
        <v>0</v>
      </c>
      <c r="AA331" s="74"/>
      <c r="AB331" s="177"/>
      <c r="AC331" s="177"/>
      <c r="AD331" s="177"/>
      <c r="AE331" s="177"/>
      <c r="AF331" s="177"/>
      <c r="AG331" s="177"/>
      <c r="AH331" s="177"/>
      <c r="AI331" s="177"/>
      <c r="AJ331" s="177"/>
      <c r="AK331" s="177"/>
      <c r="AL331" s="177"/>
      <c r="AM331" s="177"/>
      <c r="AN331" s="177"/>
      <c r="AO331" s="177"/>
      <c r="AP331" s="177"/>
      <c r="AQ331" s="177"/>
      <c r="AR331" s="177"/>
      <c r="AS331" s="177"/>
      <c r="AT331" s="177"/>
      <c r="AU331" s="71">
        <f t="shared" si="263"/>
        <v>16</v>
      </c>
      <c r="AV331" s="76">
        <f t="shared" si="264"/>
        <v>0</v>
      </c>
      <c r="AW331" s="76">
        <f t="shared" si="265"/>
        <v>0</v>
      </c>
      <c r="AX331" s="76">
        <f t="shared" si="266"/>
        <v>0</v>
      </c>
      <c r="AY331" s="76">
        <f t="shared" si="267"/>
        <v>0</v>
      </c>
      <c r="AZ331" s="76">
        <f t="shared" si="268"/>
        <v>0</v>
      </c>
      <c r="BA331" s="71">
        <f t="shared" si="269"/>
        <v>16</v>
      </c>
      <c r="BB331" s="71">
        <f t="shared" si="270"/>
        <v>0</v>
      </c>
      <c r="BC331" s="77">
        <f t="shared" si="271"/>
        <v>0</v>
      </c>
      <c r="BD331" s="77">
        <f t="shared" si="272"/>
        <v>0</v>
      </c>
      <c r="BE331" s="77">
        <f t="shared" si="273"/>
        <v>0</v>
      </c>
      <c r="BF331" s="77">
        <f t="shared" si="274"/>
        <v>0</v>
      </c>
      <c r="BG331" s="77">
        <f t="shared" si="275"/>
        <v>0</v>
      </c>
      <c r="BH331" s="77">
        <f t="shared" si="276"/>
        <v>0</v>
      </c>
      <c r="BI331" s="77">
        <f t="shared" si="277"/>
        <v>0</v>
      </c>
      <c r="BJ331" s="77">
        <f t="shared" si="278"/>
        <v>0</v>
      </c>
      <c r="BK331" s="77">
        <f t="shared" si="279"/>
        <v>0</v>
      </c>
      <c r="BL331" s="77">
        <f t="shared" si="280"/>
        <v>0</v>
      </c>
      <c r="BM331" s="77">
        <f t="shared" si="281"/>
        <v>0</v>
      </c>
      <c r="BN331" s="77">
        <f t="shared" si="282"/>
        <v>0</v>
      </c>
      <c r="BO331" s="77">
        <f t="shared" si="283"/>
        <v>0</v>
      </c>
      <c r="BP331" s="77">
        <f t="shared" si="284"/>
        <v>0</v>
      </c>
      <c r="BQ331" s="77">
        <f t="shared" si="285"/>
        <v>0</v>
      </c>
      <c r="BR331" s="77">
        <f t="shared" si="286"/>
        <v>0</v>
      </c>
      <c r="BS331" s="77">
        <f t="shared" si="287"/>
        <v>0</v>
      </c>
      <c r="BT331" s="77">
        <f t="shared" si="288"/>
        <v>0</v>
      </c>
      <c r="BU331" s="77">
        <f t="shared" si="289"/>
        <v>0</v>
      </c>
      <c r="BV331" s="77">
        <f t="shared" si="290"/>
        <v>0</v>
      </c>
      <c r="BW331" s="177"/>
      <c r="BX331" s="12" t="str">
        <f t="shared" si="291"/>
        <v/>
      </c>
      <c r="BY331" s="95">
        <f t="shared" si="292"/>
        <v>0</v>
      </c>
      <c r="BZ331" s="177">
        <f t="shared" si="293"/>
        <v>0</v>
      </c>
      <c r="CA331" s="177">
        <f t="shared" si="294"/>
        <v>0</v>
      </c>
      <c r="CB331" s="177">
        <f t="shared" si="295"/>
        <v>0</v>
      </c>
      <c r="CC331" s="177">
        <f t="shared" si="296"/>
        <v>0</v>
      </c>
      <c r="CD331" s="177">
        <f t="shared" si="297"/>
        <v>0</v>
      </c>
      <c r="CE331" s="177">
        <f t="shared" si="298"/>
        <v>0</v>
      </c>
      <c r="CF331" s="177">
        <f t="shared" si="299"/>
        <v>0</v>
      </c>
      <c r="CG331" s="9"/>
    </row>
    <row r="332" spans="1:85">
      <c r="A332" s="205" t="s">
        <v>951</v>
      </c>
      <c r="B332" s="186" t="s">
        <v>952</v>
      </c>
      <c r="C332" s="187" t="s">
        <v>953</v>
      </c>
      <c r="D332" s="177" t="s">
        <v>61</v>
      </c>
      <c r="E332" s="201">
        <v>4</v>
      </c>
      <c r="F332" s="221">
        <v>7.09</v>
      </c>
      <c r="G332" s="68">
        <f t="shared" si="248"/>
        <v>28.36</v>
      </c>
      <c r="H332" s="69"/>
      <c r="I332" s="70">
        <f t="shared" si="249"/>
        <v>0</v>
      </c>
      <c r="J332" s="69"/>
      <c r="K332" s="70">
        <f t="shared" si="250"/>
        <v>0</v>
      </c>
      <c r="L332" s="69"/>
      <c r="M332" s="70">
        <f t="shared" si="251"/>
        <v>0</v>
      </c>
      <c r="N332" s="69"/>
      <c r="O332" s="70">
        <f t="shared" si="252"/>
        <v>0</v>
      </c>
      <c r="P332" s="69"/>
      <c r="Q332" s="70">
        <f t="shared" si="253"/>
        <v>0</v>
      </c>
      <c r="R332" s="71">
        <f t="shared" si="254"/>
        <v>4</v>
      </c>
      <c r="S332" s="70">
        <f t="shared" si="255"/>
        <v>28.36</v>
      </c>
      <c r="T332" s="72">
        <f t="shared" si="256"/>
        <v>0</v>
      </c>
      <c r="U332" s="73">
        <f t="shared" si="257"/>
        <v>0</v>
      </c>
      <c r="V332" s="73">
        <f t="shared" si="258"/>
        <v>0</v>
      </c>
      <c r="W332" s="73">
        <f t="shared" si="259"/>
        <v>0</v>
      </c>
      <c r="X332" s="73">
        <f t="shared" si="260"/>
        <v>0</v>
      </c>
      <c r="Y332" s="73">
        <f t="shared" si="261"/>
        <v>0</v>
      </c>
      <c r="Z332" s="73">
        <f t="shared" si="262"/>
        <v>0</v>
      </c>
      <c r="AA332" s="74"/>
      <c r="AB332" s="177"/>
      <c r="AC332" s="177"/>
      <c r="AD332" s="177"/>
      <c r="AE332" s="177"/>
      <c r="AF332" s="177"/>
      <c r="AG332" s="177"/>
      <c r="AH332" s="177"/>
      <c r="AI332" s="177"/>
      <c r="AJ332" s="177"/>
      <c r="AK332" s="177"/>
      <c r="AL332" s="177"/>
      <c r="AM332" s="177"/>
      <c r="AN332" s="177"/>
      <c r="AO332" s="177"/>
      <c r="AP332" s="177"/>
      <c r="AQ332" s="177"/>
      <c r="AR332" s="177"/>
      <c r="AS332" s="177"/>
      <c r="AT332" s="177"/>
      <c r="AU332" s="71">
        <f t="shared" si="263"/>
        <v>4</v>
      </c>
      <c r="AV332" s="76">
        <f t="shared" si="264"/>
        <v>0</v>
      </c>
      <c r="AW332" s="76">
        <f t="shared" si="265"/>
        <v>0</v>
      </c>
      <c r="AX332" s="76">
        <f t="shared" si="266"/>
        <v>0</v>
      </c>
      <c r="AY332" s="76">
        <f t="shared" si="267"/>
        <v>0</v>
      </c>
      <c r="AZ332" s="76">
        <f t="shared" si="268"/>
        <v>0</v>
      </c>
      <c r="BA332" s="71">
        <f t="shared" si="269"/>
        <v>4</v>
      </c>
      <c r="BB332" s="71">
        <f t="shared" si="270"/>
        <v>0</v>
      </c>
      <c r="BC332" s="77">
        <f t="shared" si="271"/>
        <v>0</v>
      </c>
      <c r="BD332" s="77">
        <f t="shared" si="272"/>
        <v>0</v>
      </c>
      <c r="BE332" s="77">
        <f t="shared" si="273"/>
        <v>0</v>
      </c>
      <c r="BF332" s="77">
        <f t="shared" si="274"/>
        <v>0</v>
      </c>
      <c r="BG332" s="77">
        <f t="shared" si="275"/>
        <v>0</v>
      </c>
      <c r="BH332" s="77">
        <f t="shared" si="276"/>
        <v>0</v>
      </c>
      <c r="BI332" s="77">
        <f t="shared" si="277"/>
        <v>0</v>
      </c>
      <c r="BJ332" s="77">
        <f t="shared" si="278"/>
        <v>0</v>
      </c>
      <c r="BK332" s="77">
        <f t="shared" si="279"/>
        <v>0</v>
      </c>
      <c r="BL332" s="77">
        <f t="shared" si="280"/>
        <v>0</v>
      </c>
      <c r="BM332" s="77">
        <f t="shared" si="281"/>
        <v>0</v>
      </c>
      <c r="BN332" s="77">
        <f t="shared" si="282"/>
        <v>0</v>
      </c>
      <c r="BO332" s="77">
        <f t="shared" si="283"/>
        <v>0</v>
      </c>
      <c r="BP332" s="77">
        <f t="shared" si="284"/>
        <v>0</v>
      </c>
      <c r="BQ332" s="77">
        <f t="shared" si="285"/>
        <v>0</v>
      </c>
      <c r="BR332" s="77">
        <f t="shared" si="286"/>
        <v>0</v>
      </c>
      <c r="BS332" s="77">
        <f t="shared" si="287"/>
        <v>0</v>
      </c>
      <c r="BT332" s="77">
        <f t="shared" si="288"/>
        <v>0</v>
      </c>
      <c r="BU332" s="77">
        <f t="shared" si="289"/>
        <v>0</v>
      </c>
      <c r="BV332" s="77">
        <f t="shared" si="290"/>
        <v>0</v>
      </c>
      <c r="BW332" s="177"/>
      <c r="BX332" s="12" t="str">
        <f t="shared" si="291"/>
        <v/>
      </c>
      <c r="BY332" s="95">
        <f t="shared" si="292"/>
        <v>0</v>
      </c>
      <c r="BZ332" s="177">
        <f t="shared" si="293"/>
        <v>0</v>
      </c>
      <c r="CA332" s="177">
        <f t="shared" si="294"/>
        <v>0</v>
      </c>
      <c r="CB332" s="177">
        <f t="shared" si="295"/>
        <v>0</v>
      </c>
      <c r="CC332" s="177">
        <f t="shared" si="296"/>
        <v>0</v>
      </c>
      <c r="CD332" s="177">
        <f t="shared" si="297"/>
        <v>0</v>
      </c>
      <c r="CE332" s="177">
        <f t="shared" si="298"/>
        <v>0</v>
      </c>
      <c r="CF332" s="177">
        <f t="shared" si="299"/>
        <v>0</v>
      </c>
      <c r="CG332" s="9"/>
    </row>
    <row r="333" spans="1:85">
      <c r="A333" s="205" t="s">
        <v>865</v>
      </c>
      <c r="B333" s="186" t="s">
        <v>954</v>
      </c>
      <c r="C333" s="187" t="s">
        <v>867</v>
      </c>
      <c r="D333" s="177" t="s">
        <v>61</v>
      </c>
      <c r="E333" s="201">
        <v>5</v>
      </c>
      <c r="F333" s="221">
        <v>9.36</v>
      </c>
      <c r="G333" s="68">
        <f t="shared" si="248"/>
        <v>46.8</v>
      </c>
      <c r="H333" s="69"/>
      <c r="I333" s="70">
        <f t="shared" si="249"/>
        <v>0</v>
      </c>
      <c r="J333" s="69"/>
      <c r="K333" s="70">
        <f t="shared" si="250"/>
        <v>0</v>
      </c>
      <c r="L333" s="69"/>
      <c r="M333" s="70">
        <f t="shared" si="251"/>
        <v>0</v>
      </c>
      <c r="N333" s="69"/>
      <c r="O333" s="70">
        <f t="shared" si="252"/>
        <v>0</v>
      </c>
      <c r="P333" s="69"/>
      <c r="Q333" s="70">
        <f t="shared" si="253"/>
        <v>0</v>
      </c>
      <c r="R333" s="71">
        <f t="shared" si="254"/>
        <v>5</v>
      </c>
      <c r="S333" s="70">
        <f t="shared" si="255"/>
        <v>46.8</v>
      </c>
      <c r="T333" s="72">
        <f t="shared" si="256"/>
        <v>0</v>
      </c>
      <c r="U333" s="73">
        <f t="shared" si="257"/>
        <v>0</v>
      </c>
      <c r="V333" s="73">
        <f t="shared" si="258"/>
        <v>0</v>
      </c>
      <c r="W333" s="73">
        <f t="shared" si="259"/>
        <v>0</v>
      </c>
      <c r="X333" s="73">
        <f t="shared" si="260"/>
        <v>0</v>
      </c>
      <c r="Y333" s="73">
        <f t="shared" si="261"/>
        <v>0</v>
      </c>
      <c r="Z333" s="73">
        <f t="shared" si="262"/>
        <v>0</v>
      </c>
      <c r="AA333" s="74"/>
      <c r="AB333" s="177"/>
      <c r="AC333" s="177"/>
      <c r="AD333" s="177"/>
      <c r="AE333" s="177"/>
      <c r="AF333" s="177"/>
      <c r="AG333" s="177"/>
      <c r="AH333" s="177"/>
      <c r="AI333" s="177"/>
      <c r="AJ333" s="177"/>
      <c r="AK333" s="177"/>
      <c r="AL333" s="177"/>
      <c r="AM333" s="177"/>
      <c r="AN333" s="177"/>
      <c r="AO333" s="177"/>
      <c r="AP333" s="177"/>
      <c r="AQ333" s="177"/>
      <c r="AR333" s="177"/>
      <c r="AS333" s="177"/>
      <c r="AT333" s="177"/>
      <c r="AU333" s="71">
        <f t="shared" si="263"/>
        <v>5</v>
      </c>
      <c r="AV333" s="76">
        <f t="shared" si="264"/>
        <v>0</v>
      </c>
      <c r="AW333" s="76">
        <f t="shared" si="265"/>
        <v>0</v>
      </c>
      <c r="AX333" s="76">
        <f t="shared" si="266"/>
        <v>0</v>
      </c>
      <c r="AY333" s="76">
        <f t="shared" si="267"/>
        <v>0</v>
      </c>
      <c r="AZ333" s="76">
        <f t="shared" si="268"/>
        <v>0</v>
      </c>
      <c r="BA333" s="71">
        <f t="shared" si="269"/>
        <v>5</v>
      </c>
      <c r="BB333" s="71">
        <f t="shared" si="270"/>
        <v>0</v>
      </c>
      <c r="BC333" s="77">
        <f t="shared" si="271"/>
        <v>0</v>
      </c>
      <c r="BD333" s="77">
        <f t="shared" si="272"/>
        <v>0</v>
      </c>
      <c r="BE333" s="77">
        <f t="shared" si="273"/>
        <v>0</v>
      </c>
      <c r="BF333" s="77">
        <f t="shared" si="274"/>
        <v>0</v>
      </c>
      <c r="BG333" s="77">
        <f t="shared" si="275"/>
        <v>0</v>
      </c>
      <c r="BH333" s="77">
        <f t="shared" si="276"/>
        <v>0</v>
      </c>
      <c r="BI333" s="77">
        <f t="shared" si="277"/>
        <v>0</v>
      </c>
      <c r="BJ333" s="77">
        <f t="shared" si="278"/>
        <v>0</v>
      </c>
      <c r="BK333" s="77">
        <f t="shared" si="279"/>
        <v>0</v>
      </c>
      <c r="BL333" s="77">
        <f t="shared" si="280"/>
        <v>0</v>
      </c>
      <c r="BM333" s="77">
        <f t="shared" si="281"/>
        <v>0</v>
      </c>
      <c r="BN333" s="77">
        <f t="shared" si="282"/>
        <v>0</v>
      </c>
      <c r="BO333" s="77">
        <f t="shared" si="283"/>
        <v>0</v>
      </c>
      <c r="BP333" s="77">
        <f t="shared" si="284"/>
        <v>0</v>
      </c>
      <c r="BQ333" s="77">
        <f t="shared" si="285"/>
        <v>0</v>
      </c>
      <c r="BR333" s="77">
        <f t="shared" si="286"/>
        <v>0</v>
      </c>
      <c r="BS333" s="77">
        <f t="shared" si="287"/>
        <v>0</v>
      </c>
      <c r="BT333" s="77">
        <f t="shared" si="288"/>
        <v>0</v>
      </c>
      <c r="BU333" s="77">
        <f t="shared" si="289"/>
        <v>0</v>
      </c>
      <c r="BV333" s="77">
        <f t="shared" si="290"/>
        <v>0</v>
      </c>
      <c r="BW333" s="177"/>
      <c r="BX333" s="12" t="str">
        <f t="shared" si="291"/>
        <v/>
      </c>
      <c r="BY333" s="95">
        <f t="shared" si="292"/>
        <v>0</v>
      </c>
      <c r="BZ333" s="177">
        <f t="shared" si="293"/>
        <v>0</v>
      </c>
      <c r="CA333" s="177">
        <f t="shared" si="294"/>
        <v>0</v>
      </c>
      <c r="CB333" s="177">
        <f t="shared" si="295"/>
        <v>0</v>
      </c>
      <c r="CC333" s="177">
        <f t="shared" si="296"/>
        <v>0</v>
      </c>
      <c r="CD333" s="177">
        <f t="shared" si="297"/>
        <v>0</v>
      </c>
      <c r="CE333" s="177">
        <f t="shared" si="298"/>
        <v>0</v>
      </c>
      <c r="CF333" s="177">
        <f t="shared" si="299"/>
        <v>0</v>
      </c>
      <c r="CG333" s="9"/>
    </row>
    <row r="334" spans="1:85">
      <c r="A334" s="205" t="s">
        <v>955</v>
      </c>
      <c r="B334" s="186" t="s">
        <v>956</v>
      </c>
      <c r="C334" s="187" t="s">
        <v>957</v>
      </c>
      <c r="D334" s="177" t="s">
        <v>61</v>
      </c>
      <c r="E334" s="201">
        <v>2</v>
      </c>
      <c r="F334" s="221">
        <v>12.59</v>
      </c>
      <c r="G334" s="68">
        <f t="shared" si="248"/>
        <v>25.18</v>
      </c>
      <c r="H334" s="69"/>
      <c r="I334" s="70">
        <f t="shared" si="249"/>
        <v>0</v>
      </c>
      <c r="J334" s="69"/>
      <c r="K334" s="70">
        <f t="shared" si="250"/>
        <v>0</v>
      </c>
      <c r="L334" s="69"/>
      <c r="M334" s="70">
        <f t="shared" si="251"/>
        <v>0</v>
      </c>
      <c r="N334" s="69"/>
      <c r="O334" s="70">
        <f t="shared" si="252"/>
        <v>0</v>
      </c>
      <c r="P334" s="69"/>
      <c r="Q334" s="70">
        <f t="shared" si="253"/>
        <v>0</v>
      </c>
      <c r="R334" s="71">
        <f t="shared" si="254"/>
        <v>2</v>
      </c>
      <c r="S334" s="70">
        <f t="shared" si="255"/>
        <v>25.18</v>
      </c>
      <c r="T334" s="72">
        <f t="shared" si="256"/>
        <v>0</v>
      </c>
      <c r="U334" s="73">
        <f t="shared" si="257"/>
        <v>0</v>
      </c>
      <c r="V334" s="73">
        <f t="shared" si="258"/>
        <v>0</v>
      </c>
      <c r="W334" s="73">
        <f t="shared" si="259"/>
        <v>0</v>
      </c>
      <c r="X334" s="73">
        <f t="shared" si="260"/>
        <v>0</v>
      </c>
      <c r="Y334" s="73">
        <f t="shared" si="261"/>
        <v>0</v>
      </c>
      <c r="Z334" s="73">
        <f t="shared" si="262"/>
        <v>0</v>
      </c>
      <c r="AA334" s="74"/>
      <c r="AB334" s="177"/>
      <c r="AC334" s="177"/>
      <c r="AD334" s="177"/>
      <c r="AE334" s="177"/>
      <c r="AF334" s="177"/>
      <c r="AG334" s="177"/>
      <c r="AH334" s="177"/>
      <c r="AI334" s="177"/>
      <c r="AJ334" s="177"/>
      <c r="AK334" s="177"/>
      <c r="AL334" s="177"/>
      <c r="AM334" s="177"/>
      <c r="AN334" s="177"/>
      <c r="AO334" s="177"/>
      <c r="AP334" s="177"/>
      <c r="AQ334" s="177"/>
      <c r="AR334" s="177"/>
      <c r="AS334" s="177"/>
      <c r="AT334" s="177"/>
      <c r="AU334" s="71">
        <f t="shared" si="263"/>
        <v>2</v>
      </c>
      <c r="AV334" s="76">
        <f t="shared" si="264"/>
        <v>0</v>
      </c>
      <c r="AW334" s="76">
        <f t="shared" si="265"/>
        <v>0</v>
      </c>
      <c r="AX334" s="76">
        <f t="shared" si="266"/>
        <v>0</v>
      </c>
      <c r="AY334" s="76">
        <f t="shared" si="267"/>
        <v>0</v>
      </c>
      <c r="AZ334" s="76">
        <f t="shared" si="268"/>
        <v>0</v>
      </c>
      <c r="BA334" s="71">
        <f t="shared" si="269"/>
        <v>2</v>
      </c>
      <c r="BB334" s="71">
        <f t="shared" si="270"/>
        <v>0</v>
      </c>
      <c r="BC334" s="77">
        <f t="shared" si="271"/>
        <v>0</v>
      </c>
      <c r="BD334" s="77">
        <f t="shared" si="272"/>
        <v>0</v>
      </c>
      <c r="BE334" s="77">
        <f t="shared" si="273"/>
        <v>0</v>
      </c>
      <c r="BF334" s="77">
        <f t="shared" si="274"/>
        <v>0</v>
      </c>
      <c r="BG334" s="77">
        <f t="shared" si="275"/>
        <v>0</v>
      </c>
      <c r="BH334" s="77">
        <f t="shared" si="276"/>
        <v>0</v>
      </c>
      <c r="BI334" s="77">
        <f t="shared" si="277"/>
        <v>0</v>
      </c>
      <c r="BJ334" s="77">
        <f t="shared" si="278"/>
        <v>0</v>
      </c>
      <c r="BK334" s="77">
        <f t="shared" si="279"/>
        <v>0</v>
      </c>
      <c r="BL334" s="77">
        <f t="shared" si="280"/>
        <v>0</v>
      </c>
      <c r="BM334" s="77">
        <f t="shared" si="281"/>
        <v>0</v>
      </c>
      <c r="BN334" s="77">
        <f t="shared" si="282"/>
        <v>0</v>
      </c>
      <c r="BO334" s="77">
        <f t="shared" si="283"/>
        <v>0</v>
      </c>
      <c r="BP334" s="77">
        <f t="shared" si="284"/>
        <v>0</v>
      </c>
      <c r="BQ334" s="77">
        <f t="shared" si="285"/>
        <v>0</v>
      </c>
      <c r="BR334" s="77">
        <f t="shared" si="286"/>
        <v>0</v>
      </c>
      <c r="BS334" s="77">
        <f t="shared" si="287"/>
        <v>0</v>
      </c>
      <c r="BT334" s="77">
        <f t="shared" si="288"/>
        <v>0</v>
      </c>
      <c r="BU334" s="77">
        <f t="shared" si="289"/>
        <v>0</v>
      </c>
      <c r="BV334" s="77">
        <f t="shared" si="290"/>
        <v>0</v>
      </c>
      <c r="BW334" s="177"/>
      <c r="BX334" s="12" t="str">
        <f t="shared" si="291"/>
        <v/>
      </c>
      <c r="BY334" s="95">
        <f t="shared" si="292"/>
        <v>0</v>
      </c>
      <c r="BZ334" s="177">
        <f t="shared" si="293"/>
        <v>0</v>
      </c>
      <c r="CA334" s="177">
        <f t="shared" si="294"/>
        <v>0</v>
      </c>
      <c r="CB334" s="177">
        <f t="shared" si="295"/>
        <v>0</v>
      </c>
      <c r="CC334" s="177">
        <f t="shared" si="296"/>
        <v>0</v>
      </c>
      <c r="CD334" s="177">
        <f t="shared" si="297"/>
        <v>0</v>
      </c>
      <c r="CE334" s="177">
        <f t="shared" si="298"/>
        <v>0</v>
      </c>
      <c r="CF334" s="177">
        <f t="shared" si="299"/>
        <v>0</v>
      </c>
      <c r="CG334" s="9"/>
    </row>
    <row r="335" spans="1:85">
      <c r="A335" s="205" t="s">
        <v>958</v>
      </c>
      <c r="B335" s="186" t="s">
        <v>959</v>
      </c>
      <c r="C335" s="187" t="s">
        <v>960</v>
      </c>
      <c r="D335" s="177" t="s">
        <v>61</v>
      </c>
      <c r="E335" s="201">
        <v>4</v>
      </c>
      <c r="F335" s="221">
        <v>14.4</v>
      </c>
      <c r="G335" s="68">
        <f t="shared" si="248"/>
        <v>57.6</v>
      </c>
      <c r="H335" s="69"/>
      <c r="I335" s="70">
        <f t="shared" si="249"/>
        <v>0</v>
      </c>
      <c r="J335" s="69"/>
      <c r="K335" s="70">
        <f t="shared" si="250"/>
        <v>0</v>
      </c>
      <c r="L335" s="69"/>
      <c r="M335" s="70">
        <f t="shared" si="251"/>
        <v>0</v>
      </c>
      <c r="N335" s="69"/>
      <c r="O335" s="70">
        <f t="shared" si="252"/>
        <v>0</v>
      </c>
      <c r="P335" s="69"/>
      <c r="Q335" s="70">
        <f t="shared" si="253"/>
        <v>0</v>
      </c>
      <c r="R335" s="71">
        <f t="shared" si="254"/>
        <v>4</v>
      </c>
      <c r="S335" s="70">
        <f t="shared" si="255"/>
        <v>57.6</v>
      </c>
      <c r="T335" s="72">
        <f t="shared" si="256"/>
        <v>0</v>
      </c>
      <c r="U335" s="73">
        <f t="shared" si="257"/>
        <v>0</v>
      </c>
      <c r="V335" s="73">
        <f t="shared" si="258"/>
        <v>0</v>
      </c>
      <c r="W335" s="73">
        <f t="shared" si="259"/>
        <v>0</v>
      </c>
      <c r="X335" s="73">
        <f t="shared" si="260"/>
        <v>0</v>
      </c>
      <c r="Y335" s="73">
        <f t="shared" si="261"/>
        <v>0</v>
      </c>
      <c r="Z335" s="73">
        <f t="shared" si="262"/>
        <v>0</v>
      </c>
      <c r="AA335" s="74"/>
      <c r="AB335" s="177"/>
      <c r="AC335" s="177"/>
      <c r="AD335" s="177"/>
      <c r="AE335" s="177"/>
      <c r="AF335" s="177"/>
      <c r="AG335" s="177"/>
      <c r="AH335" s="177"/>
      <c r="AI335" s="177"/>
      <c r="AJ335" s="177"/>
      <c r="AK335" s="177"/>
      <c r="AL335" s="177"/>
      <c r="AM335" s="177"/>
      <c r="AN335" s="177"/>
      <c r="AO335" s="177"/>
      <c r="AP335" s="177"/>
      <c r="AQ335" s="177"/>
      <c r="AR335" s="177"/>
      <c r="AS335" s="177"/>
      <c r="AT335" s="177"/>
      <c r="AU335" s="71">
        <f t="shared" si="263"/>
        <v>4</v>
      </c>
      <c r="AV335" s="76">
        <f t="shared" si="264"/>
        <v>0</v>
      </c>
      <c r="AW335" s="76">
        <f t="shared" si="265"/>
        <v>0</v>
      </c>
      <c r="AX335" s="76">
        <f t="shared" si="266"/>
        <v>0</v>
      </c>
      <c r="AY335" s="76">
        <f t="shared" si="267"/>
        <v>0</v>
      </c>
      <c r="AZ335" s="76">
        <f t="shared" si="268"/>
        <v>0</v>
      </c>
      <c r="BA335" s="71">
        <f t="shared" si="269"/>
        <v>4</v>
      </c>
      <c r="BB335" s="71">
        <f t="shared" si="270"/>
        <v>0</v>
      </c>
      <c r="BC335" s="77">
        <f t="shared" si="271"/>
        <v>0</v>
      </c>
      <c r="BD335" s="77">
        <f t="shared" si="272"/>
        <v>0</v>
      </c>
      <c r="BE335" s="77">
        <f t="shared" si="273"/>
        <v>0</v>
      </c>
      <c r="BF335" s="77">
        <f t="shared" si="274"/>
        <v>0</v>
      </c>
      <c r="BG335" s="77">
        <f t="shared" si="275"/>
        <v>0</v>
      </c>
      <c r="BH335" s="77">
        <f t="shared" si="276"/>
        <v>0</v>
      </c>
      <c r="BI335" s="77">
        <f t="shared" si="277"/>
        <v>0</v>
      </c>
      <c r="BJ335" s="77">
        <f t="shared" si="278"/>
        <v>0</v>
      </c>
      <c r="BK335" s="77">
        <f t="shared" si="279"/>
        <v>0</v>
      </c>
      <c r="BL335" s="77">
        <f t="shared" si="280"/>
        <v>0</v>
      </c>
      <c r="BM335" s="77">
        <f t="shared" si="281"/>
        <v>0</v>
      </c>
      <c r="BN335" s="77">
        <f t="shared" si="282"/>
        <v>0</v>
      </c>
      <c r="BO335" s="77">
        <f t="shared" si="283"/>
        <v>0</v>
      </c>
      <c r="BP335" s="77">
        <f t="shared" si="284"/>
        <v>0</v>
      </c>
      <c r="BQ335" s="77">
        <f t="shared" si="285"/>
        <v>0</v>
      </c>
      <c r="BR335" s="77">
        <f t="shared" si="286"/>
        <v>0</v>
      </c>
      <c r="BS335" s="77">
        <f t="shared" si="287"/>
        <v>0</v>
      </c>
      <c r="BT335" s="77">
        <f t="shared" si="288"/>
        <v>0</v>
      </c>
      <c r="BU335" s="77">
        <f t="shared" si="289"/>
        <v>0</v>
      </c>
      <c r="BV335" s="77">
        <f t="shared" si="290"/>
        <v>0</v>
      </c>
      <c r="BW335" s="177"/>
      <c r="BX335" s="12" t="str">
        <f t="shared" si="291"/>
        <v/>
      </c>
      <c r="BY335" s="95">
        <f t="shared" si="292"/>
        <v>0</v>
      </c>
      <c r="BZ335" s="177">
        <f t="shared" si="293"/>
        <v>0</v>
      </c>
      <c r="CA335" s="177">
        <f t="shared" si="294"/>
        <v>0</v>
      </c>
      <c r="CB335" s="177">
        <f t="shared" si="295"/>
        <v>0</v>
      </c>
      <c r="CC335" s="177">
        <f t="shared" si="296"/>
        <v>0</v>
      </c>
      <c r="CD335" s="177">
        <f t="shared" si="297"/>
        <v>0</v>
      </c>
      <c r="CE335" s="177">
        <f t="shared" si="298"/>
        <v>0</v>
      </c>
      <c r="CF335" s="177">
        <f t="shared" si="299"/>
        <v>0</v>
      </c>
      <c r="CG335" s="9"/>
    </row>
    <row r="336" spans="1:85">
      <c r="A336" s="205" t="s">
        <v>961</v>
      </c>
      <c r="B336" s="186" t="s">
        <v>962</v>
      </c>
      <c r="C336" s="187" t="s">
        <v>963</v>
      </c>
      <c r="D336" s="177" t="s">
        <v>73</v>
      </c>
      <c r="E336" s="201">
        <v>0.38</v>
      </c>
      <c r="F336" s="221">
        <v>10.61</v>
      </c>
      <c r="G336" s="68">
        <f t="shared" si="248"/>
        <v>4.0317999999999996</v>
      </c>
      <c r="H336" s="69"/>
      <c r="I336" s="70">
        <f t="shared" si="249"/>
        <v>0</v>
      </c>
      <c r="J336" s="69"/>
      <c r="K336" s="70">
        <f t="shared" si="250"/>
        <v>0</v>
      </c>
      <c r="L336" s="69"/>
      <c r="M336" s="70">
        <f t="shared" si="251"/>
        <v>0</v>
      </c>
      <c r="N336" s="69"/>
      <c r="O336" s="70">
        <f t="shared" si="252"/>
        <v>0</v>
      </c>
      <c r="P336" s="69"/>
      <c r="Q336" s="70">
        <f t="shared" si="253"/>
        <v>0</v>
      </c>
      <c r="R336" s="71">
        <f t="shared" si="254"/>
        <v>0.38</v>
      </c>
      <c r="S336" s="70">
        <f t="shared" si="255"/>
        <v>4.0317999999999996</v>
      </c>
      <c r="T336" s="72">
        <f t="shared" si="256"/>
        <v>0</v>
      </c>
      <c r="U336" s="73">
        <f t="shared" si="257"/>
        <v>0</v>
      </c>
      <c r="V336" s="73">
        <f t="shared" si="258"/>
        <v>0</v>
      </c>
      <c r="W336" s="73">
        <f t="shared" si="259"/>
        <v>0</v>
      </c>
      <c r="X336" s="73">
        <f t="shared" si="260"/>
        <v>0</v>
      </c>
      <c r="Y336" s="73">
        <f t="shared" si="261"/>
        <v>0</v>
      </c>
      <c r="Z336" s="73">
        <f t="shared" si="262"/>
        <v>0</v>
      </c>
      <c r="AA336" s="74"/>
      <c r="AB336" s="177"/>
      <c r="AC336" s="177"/>
      <c r="AD336" s="177"/>
      <c r="AE336" s="177"/>
      <c r="AF336" s="177"/>
      <c r="AG336" s="177"/>
      <c r="AH336" s="177"/>
      <c r="AI336" s="177"/>
      <c r="AJ336" s="177"/>
      <c r="AK336" s="177"/>
      <c r="AL336" s="177"/>
      <c r="AM336" s="177"/>
      <c r="AN336" s="177"/>
      <c r="AO336" s="177"/>
      <c r="AP336" s="177"/>
      <c r="AQ336" s="177"/>
      <c r="AR336" s="177"/>
      <c r="AS336" s="177"/>
      <c r="AT336" s="177"/>
      <c r="AU336" s="71">
        <f t="shared" si="263"/>
        <v>0.38</v>
      </c>
      <c r="AV336" s="76">
        <f t="shared" si="264"/>
        <v>0</v>
      </c>
      <c r="AW336" s="76">
        <f t="shared" si="265"/>
        <v>0</v>
      </c>
      <c r="AX336" s="76">
        <f t="shared" si="266"/>
        <v>0</v>
      </c>
      <c r="AY336" s="76">
        <f t="shared" si="267"/>
        <v>0</v>
      </c>
      <c r="AZ336" s="76">
        <f t="shared" si="268"/>
        <v>0</v>
      </c>
      <c r="BA336" s="71">
        <f t="shared" si="269"/>
        <v>0.38</v>
      </c>
      <c r="BB336" s="71">
        <f t="shared" si="270"/>
        <v>0</v>
      </c>
      <c r="BC336" s="77">
        <f t="shared" si="271"/>
        <v>0</v>
      </c>
      <c r="BD336" s="77">
        <f t="shared" si="272"/>
        <v>0</v>
      </c>
      <c r="BE336" s="77">
        <f t="shared" si="273"/>
        <v>0</v>
      </c>
      <c r="BF336" s="77">
        <f t="shared" si="274"/>
        <v>0</v>
      </c>
      <c r="BG336" s="77">
        <f t="shared" si="275"/>
        <v>0</v>
      </c>
      <c r="BH336" s="77">
        <f t="shared" si="276"/>
        <v>0</v>
      </c>
      <c r="BI336" s="77">
        <f t="shared" si="277"/>
        <v>0</v>
      </c>
      <c r="BJ336" s="77">
        <f t="shared" si="278"/>
        <v>0</v>
      </c>
      <c r="BK336" s="77">
        <f t="shared" si="279"/>
        <v>0</v>
      </c>
      <c r="BL336" s="77">
        <f t="shared" si="280"/>
        <v>0</v>
      </c>
      <c r="BM336" s="77">
        <f t="shared" si="281"/>
        <v>0</v>
      </c>
      <c r="BN336" s="77">
        <f t="shared" si="282"/>
        <v>0</v>
      </c>
      <c r="BO336" s="77">
        <f t="shared" si="283"/>
        <v>0</v>
      </c>
      <c r="BP336" s="77">
        <f t="shared" si="284"/>
        <v>0</v>
      </c>
      <c r="BQ336" s="77">
        <f t="shared" si="285"/>
        <v>0</v>
      </c>
      <c r="BR336" s="77">
        <f t="shared" si="286"/>
        <v>0</v>
      </c>
      <c r="BS336" s="77">
        <f t="shared" si="287"/>
        <v>0</v>
      </c>
      <c r="BT336" s="77">
        <f t="shared" si="288"/>
        <v>0</v>
      </c>
      <c r="BU336" s="77">
        <f t="shared" si="289"/>
        <v>0</v>
      </c>
      <c r="BV336" s="77">
        <f t="shared" si="290"/>
        <v>0</v>
      </c>
      <c r="BW336" s="177"/>
      <c r="BX336" s="12" t="str">
        <f t="shared" si="291"/>
        <v/>
      </c>
      <c r="BY336" s="95">
        <f t="shared" si="292"/>
        <v>0</v>
      </c>
      <c r="BZ336" s="177">
        <f t="shared" si="293"/>
        <v>0</v>
      </c>
      <c r="CA336" s="177">
        <f t="shared" si="294"/>
        <v>0</v>
      </c>
      <c r="CB336" s="177">
        <f t="shared" si="295"/>
        <v>0</v>
      </c>
      <c r="CC336" s="177">
        <f t="shared" si="296"/>
        <v>0</v>
      </c>
      <c r="CD336" s="177">
        <f t="shared" si="297"/>
        <v>0</v>
      </c>
      <c r="CE336" s="177">
        <f t="shared" si="298"/>
        <v>0</v>
      </c>
      <c r="CF336" s="177">
        <f t="shared" si="299"/>
        <v>0</v>
      </c>
      <c r="CG336" s="9"/>
    </row>
    <row r="337" spans="1:85">
      <c r="A337" s="205" t="s">
        <v>877</v>
      </c>
      <c r="B337" s="186" t="s">
        <v>964</v>
      </c>
      <c r="C337" s="187" t="s">
        <v>879</v>
      </c>
      <c r="D337" s="177" t="s">
        <v>73</v>
      </c>
      <c r="E337" s="201">
        <v>15.68</v>
      </c>
      <c r="F337" s="221">
        <v>9.43</v>
      </c>
      <c r="G337" s="68">
        <f t="shared" ref="G337:G400" si="300">E337*F337</f>
        <v>147.86239999999998</v>
      </c>
      <c r="H337" s="69"/>
      <c r="I337" s="70">
        <f t="shared" ref="I337:I400" si="301">H337*$F337</f>
        <v>0</v>
      </c>
      <c r="J337" s="69"/>
      <c r="K337" s="70">
        <f t="shared" ref="K337:K400" si="302">J337*$F337</f>
        <v>0</v>
      </c>
      <c r="L337" s="69"/>
      <c r="M337" s="70">
        <f t="shared" ref="M337:M400" si="303">L337*$F337</f>
        <v>0</v>
      </c>
      <c r="N337" s="69"/>
      <c r="O337" s="70">
        <f t="shared" ref="O337:O400" si="304">N337*$F337</f>
        <v>0</v>
      </c>
      <c r="P337" s="69"/>
      <c r="Q337" s="70">
        <f t="shared" ref="Q337:Q400" si="305">P337*$F337</f>
        <v>0</v>
      </c>
      <c r="R337" s="71">
        <f t="shared" ref="R337:R400" si="306">SUM(H337+J337+L337+N337+P337)+E337</f>
        <v>15.68</v>
      </c>
      <c r="S337" s="70">
        <f t="shared" ref="S337:S400" si="307">R337*F337</f>
        <v>147.86239999999998</v>
      </c>
      <c r="T337" s="72">
        <f t="shared" ref="T337:T400" si="308">IF($G337=0,"",IF(-E337=SUM($H337+$J337+$L337+$N337+$P337),"suprimido",(SUMIF($AA$12:$AT$12,"contrato",$AA337:$AT337))/$E337))</f>
        <v>0</v>
      </c>
      <c r="U337" s="73">
        <f t="shared" ref="U337:U400" si="309">IF($I337=0,0,IF(-E337=SUM($H337+$J337+$L337+$N337+$P337),"suprimido",(SUMIF($AA$12:$AT$12,"1° aditivo",$AA337:$AT337))/$H337))</f>
        <v>0</v>
      </c>
      <c r="V337" s="73">
        <f t="shared" ref="V337:V400" si="310">IF($K337=0,0,IF(-E337=SUM($H337+$J337+$L337+$N337+$P337),"suprimido",(SUMIF($AA$12:$AT$12,"1° aditivo",$AA337:$AT337))/$J337))</f>
        <v>0</v>
      </c>
      <c r="W337" s="73">
        <f t="shared" ref="W337:W400" si="311">IF($M337=0,0,IF(-E337=SUM($H337+$J337+$L337+$N337+$P337),"suprimido",(SUMIF($AA$12:$AT$12,"1° aditivo",$AA337:$AT337))/$L337))</f>
        <v>0</v>
      </c>
      <c r="X337" s="73">
        <f t="shared" ref="X337:X400" si="312">IF($O337=0,0,IF(-E337=SUM($H337+$J337+$L337+$N337+$P337),"suprimido",(SUMIF($AA$12:$AT$12,"1° aditivo",$AA337:$AT337))/$N337))</f>
        <v>0</v>
      </c>
      <c r="Y337" s="73">
        <f t="shared" ref="Y337:Y400" si="313">IF($Q337=0,0,IF(-E337=SUM($H337+$J337+$L337+$N337+$P337),"suprimido",(SUMIF($AA$12:$AT$12,"1° aditivo",$AA337:$AT337))/$P337))</f>
        <v>0</v>
      </c>
      <c r="Z337" s="73">
        <f t="shared" ref="Z337:Z400" si="314">IF(F337=0,"",IF(-E337=SUM(H337+J337+L337+N337+P337),"suprimido",SUM(AA337:AT337)/(SUM(H337+J337+L337+N337+P337)+E337)))</f>
        <v>0</v>
      </c>
      <c r="AA337" s="74"/>
      <c r="AB337" s="177"/>
      <c r="AC337" s="177"/>
      <c r="AD337" s="177"/>
      <c r="AE337" s="177"/>
      <c r="AF337" s="177"/>
      <c r="AG337" s="177"/>
      <c r="AH337" s="177"/>
      <c r="AI337" s="177"/>
      <c r="AJ337" s="177"/>
      <c r="AK337" s="177"/>
      <c r="AL337" s="177"/>
      <c r="AM337" s="177"/>
      <c r="AN337" s="177"/>
      <c r="AO337" s="177"/>
      <c r="AP337" s="177"/>
      <c r="AQ337" s="177"/>
      <c r="AR337" s="177"/>
      <c r="AS337" s="177"/>
      <c r="AT337" s="177"/>
      <c r="AU337" s="71">
        <f t="shared" ref="AU337:AU400" si="315">IF(E337&lt;&gt;"",IF(-E337=SUM($H337+$J337+$L337+$N337+$P337),"suprimido",E337-(SUMIF($AA$12:$AT$12,"contrato",$AA337:$AT337))),"")</f>
        <v>15.68</v>
      </c>
      <c r="AV337" s="76">
        <f t="shared" ref="AV337:AV400" si="316">IF(H337&lt;&gt;"",IF(-E337=SUM($H337+$J337+$L337+$N337+$P337),"suprimido",H337-(SUMIF($AA$12:$AT$12,"1° aditivo",$AA337:$AT337))),0)</f>
        <v>0</v>
      </c>
      <c r="AW337" s="76">
        <f t="shared" ref="AW337:AW400" si="317">IF(J337&lt;&gt;"",IF(-E337=SUM($H337+$J337+$L337+$N337+$P337),"suprimido",J337-(SUMIF($AA$12:$AT$12,"2° aditivo",$AA337:$AT337))),0)</f>
        <v>0</v>
      </c>
      <c r="AX337" s="76">
        <f t="shared" ref="AX337:AX400" si="318">IF(L337&lt;&gt;"",IF(-E337=SUM($H337+$J337+$L337+$N337+$P337),"suprimido",L337-(SUMIF($AA$12:$AT$12,"3° aditivo",$AA337:$AT337))),0)</f>
        <v>0</v>
      </c>
      <c r="AY337" s="76">
        <f t="shared" ref="AY337:AY400" si="319">IF(N337&lt;&gt;"",IF(-E337=SUM($H337+$J337+$L337+$N337+$P337),"suprimido",N337-(SUMIF($AA$12:$AT$12,"4° aditivo",$AA337:$AT337))),0)</f>
        <v>0</v>
      </c>
      <c r="AZ337" s="76">
        <f t="shared" ref="AZ337:AZ400" si="320">IF(P337&lt;&gt;"",IF(-E337=SUM($H337+$J337+$L337+$N337+$P337),"suprimido",P337-(SUMIF($AA$12:$AT$12,"5° aditivo",$AA337:$AT337))),0)</f>
        <v>0</v>
      </c>
      <c r="BA337" s="71">
        <f t="shared" ref="BA337:BA400" si="321">E337+H337+J337+L337+N337+P337-BB337</f>
        <v>15.68</v>
      </c>
      <c r="BB337" s="71">
        <f t="shared" ref="BB337:BB400" si="322">SUM(AA337:AT337)</f>
        <v>0</v>
      </c>
      <c r="BC337" s="77">
        <f t="shared" ref="BC337:BC400" si="323">IF(AA337&lt;&gt;"",AA337*$F337,0)</f>
        <v>0</v>
      </c>
      <c r="BD337" s="77">
        <f t="shared" ref="BD337:BD400" si="324">IF(AB337&lt;&gt;"",AB337*$F337,0)</f>
        <v>0</v>
      </c>
      <c r="BE337" s="77">
        <f t="shared" ref="BE337:BE400" si="325">IF(AC337&lt;&gt;"",AC337*$F337,0)</f>
        <v>0</v>
      </c>
      <c r="BF337" s="77">
        <f t="shared" ref="BF337:BF400" si="326">IF(AD337&lt;&gt;"",AD337*$F337,0)</f>
        <v>0</v>
      </c>
      <c r="BG337" s="77">
        <f t="shared" ref="BG337:BG400" si="327">IF(AE337&lt;&gt;"",AE337*$F337,0)</f>
        <v>0</v>
      </c>
      <c r="BH337" s="77">
        <f t="shared" ref="BH337:BH400" si="328">IF(AF337&lt;&gt;"",AF337*$F337,0)</f>
        <v>0</v>
      </c>
      <c r="BI337" s="77">
        <f t="shared" ref="BI337:BI400" si="329">IF(AG337&lt;&gt;"",AG337*$F337,0)</f>
        <v>0</v>
      </c>
      <c r="BJ337" s="77">
        <f t="shared" ref="BJ337:BJ400" si="330">IF(AH337&lt;&gt;"",AH337*$F337,0)</f>
        <v>0</v>
      </c>
      <c r="BK337" s="77">
        <f t="shared" ref="BK337:BK400" si="331">IF(AI337&lt;&gt;"",AI337*$F337,0)</f>
        <v>0</v>
      </c>
      <c r="BL337" s="77">
        <f t="shared" ref="BL337:BL400" si="332">IF(AJ337&lt;&gt;"",AJ337*$F337,0)</f>
        <v>0</v>
      </c>
      <c r="BM337" s="77">
        <f t="shared" ref="BM337:BM400" si="333">IF(AK337&lt;&gt;"",AK337*$F337,0)</f>
        <v>0</v>
      </c>
      <c r="BN337" s="77">
        <f t="shared" ref="BN337:BN400" si="334">IF(AL337&lt;&gt;"",AL337*$F337,0)</f>
        <v>0</v>
      </c>
      <c r="BO337" s="77">
        <f t="shared" ref="BO337:BO400" si="335">IF(AM337&lt;&gt;"",AM337*$F337,0)</f>
        <v>0</v>
      </c>
      <c r="BP337" s="77">
        <f t="shared" ref="BP337:BP400" si="336">IF(AN337&lt;&gt;"",AN337*$F337,0)</f>
        <v>0</v>
      </c>
      <c r="BQ337" s="77">
        <f t="shared" ref="BQ337:BQ400" si="337">IF(AO337&lt;&gt;"",AO337*$F337,0)</f>
        <v>0</v>
      </c>
      <c r="BR337" s="77">
        <f t="shared" ref="BR337:BR400" si="338">IF(AP337&lt;&gt;"",AP337*$F337,0)</f>
        <v>0</v>
      </c>
      <c r="BS337" s="77">
        <f t="shared" ref="BS337:BS400" si="339">IF(AQ337&lt;&gt;"",AQ337*$F337,0)</f>
        <v>0</v>
      </c>
      <c r="BT337" s="77">
        <f t="shared" ref="BT337:BT400" si="340">IF(AR337&lt;&gt;"",AR337*$F337,0)</f>
        <v>0</v>
      </c>
      <c r="BU337" s="77">
        <f t="shared" ref="BU337:BU400" si="341">IF(AS337&lt;&gt;"",AS337*$F337,0)</f>
        <v>0</v>
      </c>
      <c r="BV337" s="77">
        <f t="shared" ref="BV337:BV400" si="342">IF(AT337&lt;&gt;"",AT337*$F337,0)</f>
        <v>0</v>
      </c>
      <c r="BW337" s="177"/>
      <c r="BX337" s="12" t="str">
        <f t="shared" ref="BX337:BX400" si="343">IF(R337="",SUM(BC337:BE337)/S337,"")</f>
        <v/>
      </c>
      <c r="BY337" s="95">
        <f t="shared" ref="BY337:BY400" si="344">I337</f>
        <v>0</v>
      </c>
      <c r="BZ337" s="177">
        <f t="shared" ref="BZ337:BZ400" si="345">K337</f>
        <v>0</v>
      </c>
      <c r="CA337" s="177">
        <f t="shared" ref="CA337:CA400" si="346">M337</f>
        <v>0</v>
      </c>
      <c r="CB337" s="177">
        <f t="shared" ref="CB337:CB400" si="347">O337</f>
        <v>0</v>
      </c>
      <c r="CC337" s="177">
        <f t="shared" ref="CC337:CC400" si="348">Q337</f>
        <v>0</v>
      </c>
      <c r="CD337" s="177">
        <f t="shared" ref="CD337:CD400" si="349">SUMIF(BY337:CC337,"&gt;0")</f>
        <v>0</v>
      </c>
      <c r="CE337" s="177">
        <f t="shared" ref="CE337:CE400" si="350">SUMIF(BY337:CC337,"&lt;0")</f>
        <v>0</v>
      </c>
      <c r="CF337" s="177">
        <f t="shared" ref="CF337:CF400" si="351">CD337+CE337</f>
        <v>0</v>
      </c>
      <c r="CG337" s="9"/>
    </row>
    <row r="338" spans="1:85" ht="28.5">
      <c r="A338" s="205" t="s">
        <v>961</v>
      </c>
      <c r="B338" s="186" t="s">
        <v>965</v>
      </c>
      <c r="C338" s="187" t="s">
        <v>963</v>
      </c>
      <c r="D338" s="177" t="s">
        <v>73</v>
      </c>
      <c r="E338" s="201">
        <v>9.11</v>
      </c>
      <c r="F338" s="221">
        <v>10.61</v>
      </c>
      <c r="G338" s="68">
        <f t="shared" si="300"/>
        <v>96.657099999999986</v>
      </c>
      <c r="H338" s="69"/>
      <c r="I338" s="70">
        <f t="shared" si="301"/>
        <v>0</v>
      </c>
      <c r="J338" s="69"/>
      <c r="K338" s="70">
        <f t="shared" si="302"/>
        <v>0</v>
      </c>
      <c r="L338" s="69"/>
      <c r="M338" s="70">
        <f t="shared" si="303"/>
        <v>0</v>
      </c>
      <c r="N338" s="69"/>
      <c r="O338" s="70">
        <f t="shared" si="304"/>
        <v>0</v>
      </c>
      <c r="P338" s="69"/>
      <c r="Q338" s="70">
        <f t="shared" si="305"/>
        <v>0</v>
      </c>
      <c r="R338" s="71">
        <f t="shared" si="306"/>
        <v>9.11</v>
      </c>
      <c r="S338" s="70">
        <f t="shared" si="307"/>
        <v>96.657099999999986</v>
      </c>
      <c r="T338" s="72">
        <f t="shared" si="308"/>
        <v>0</v>
      </c>
      <c r="U338" s="73">
        <f t="shared" si="309"/>
        <v>0</v>
      </c>
      <c r="V338" s="73">
        <f t="shared" si="310"/>
        <v>0</v>
      </c>
      <c r="W338" s="73">
        <f t="shared" si="311"/>
        <v>0</v>
      </c>
      <c r="X338" s="73">
        <f t="shared" si="312"/>
        <v>0</v>
      </c>
      <c r="Y338" s="73">
        <f t="shared" si="313"/>
        <v>0</v>
      </c>
      <c r="Z338" s="73">
        <f t="shared" si="314"/>
        <v>0</v>
      </c>
      <c r="AA338" s="74"/>
      <c r="AB338" s="177"/>
      <c r="AC338" s="177"/>
      <c r="AD338" s="177"/>
      <c r="AE338" s="177"/>
      <c r="AF338" s="177"/>
      <c r="AG338" s="177"/>
      <c r="AH338" s="177"/>
      <c r="AI338" s="177"/>
      <c r="AJ338" s="177"/>
      <c r="AK338" s="177"/>
      <c r="AL338" s="177"/>
      <c r="AM338" s="177"/>
      <c r="AN338" s="177"/>
      <c r="AO338" s="177"/>
      <c r="AP338" s="177"/>
      <c r="AQ338" s="177"/>
      <c r="AR338" s="177"/>
      <c r="AS338" s="177"/>
      <c r="AT338" s="177"/>
      <c r="AU338" s="71">
        <f t="shared" si="315"/>
        <v>9.11</v>
      </c>
      <c r="AV338" s="76">
        <f t="shared" si="316"/>
        <v>0</v>
      </c>
      <c r="AW338" s="76">
        <f t="shared" si="317"/>
        <v>0</v>
      </c>
      <c r="AX338" s="76">
        <f t="shared" si="318"/>
        <v>0</v>
      </c>
      <c r="AY338" s="76">
        <f t="shared" si="319"/>
        <v>0</v>
      </c>
      <c r="AZ338" s="76">
        <f t="shared" si="320"/>
        <v>0</v>
      </c>
      <c r="BA338" s="71">
        <f t="shared" si="321"/>
        <v>9.11</v>
      </c>
      <c r="BB338" s="71">
        <f t="shared" si="322"/>
        <v>0</v>
      </c>
      <c r="BC338" s="77">
        <f t="shared" si="323"/>
        <v>0</v>
      </c>
      <c r="BD338" s="77">
        <f t="shared" si="324"/>
        <v>0</v>
      </c>
      <c r="BE338" s="77">
        <f t="shared" si="325"/>
        <v>0</v>
      </c>
      <c r="BF338" s="77">
        <f t="shared" si="326"/>
        <v>0</v>
      </c>
      <c r="BG338" s="77">
        <f t="shared" si="327"/>
        <v>0</v>
      </c>
      <c r="BH338" s="77">
        <f t="shared" si="328"/>
        <v>0</v>
      </c>
      <c r="BI338" s="77">
        <f t="shared" si="329"/>
        <v>0</v>
      </c>
      <c r="BJ338" s="77">
        <f t="shared" si="330"/>
        <v>0</v>
      </c>
      <c r="BK338" s="77">
        <f t="shared" si="331"/>
        <v>0</v>
      </c>
      <c r="BL338" s="77">
        <f t="shared" si="332"/>
        <v>0</v>
      </c>
      <c r="BM338" s="77">
        <f t="shared" si="333"/>
        <v>0</v>
      </c>
      <c r="BN338" s="77">
        <f t="shared" si="334"/>
        <v>0</v>
      </c>
      <c r="BO338" s="77">
        <f t="shared" si="335"/>
        <v>0</v>
      </c>
      <c r="BP338" s="77">
        <f t="shared" si="336"/>
        <v>0</v>
      </c>
      <c r="BQ338" s="77">
        <f t="shared" si="337"/>
        <v>0</v>
      </c>
      <c r="BR338" s="77">
        <f t="shared" si="338"/>
        <v>0</v>
      </c>
      <c r="BS338" s="77">
        <f t="shared" si="339"/>
        <v>0</v>
      </c>
      <c r="BT338" s="77">
        <f t="shared" si="340"/>
        <v>0</v>
      </c>
      <c r="BU338" s="77">
        <f t="shared" si="341"/>
        <v>0</v>
      </c>
      <c r="BV338" s="77">
        <f t="shared" si="342"/>
        <v>0</v>
      </c>
      <c r="BW338" s="177"/>
      <c r="BX338" s="12" t="str">
        <f t="shared" si="343"/>
        <v/>
      </c>
      <c r="BY338" s="95">
        <f t="shared" si="344"/>
        <v>0</v>
      </c>
      <c r="BZ338" s="177">
        <f t="shared" si="345"/>
        <v>0</v>
      </c>
      <c r="CA338" s="177">
        <f t="shared" si="346"/>
        <v>0</v>
      </c>
      <c r="CB338" s="177">
        <f t="shared" si="347"/>
        <v>0</v>
      </c>
      <c r="CC338" s="177">
        <f t="shared" si="348"/>
        <v>0</v>
      </c>
      <c r="CD338" s="177">
        <f t="shared" si="349"/>
        <v>0</v>
      </c>
      <c r="CE338" s="177">
        <f t="shared" si="350"/>
        <v>0</v>
      </c>
      <c r="CF338" s="177">
        <f t="shared" si="351"/>
        <v>0</v>
      </c>
      <c r="CG338" s="9"/>
    </row>
    <row r="339" spans="1:85" ht="28.5">
      <c r="A339" s="205" t="s">
        <v>966</v>
      </c>
      <c r="B339" s="186" t="s">
        <v>967</v>
      </c>
      <c r="C339" s="187" t="s">
        <v>968</v>
      </c>
      <c r="D339" s="177" t="s">
        <v>61</v>
      </c>
      <c r="E339" s="201">
        <v>1</v>
      </c>
      <c r="F339" s="221">
        <v>22.13</v>
      </c>
      <c r="G339" s="68">
        <f t="shared" si="300"/>
        <v>22.13</v>
      </c>
      <c r="H339" s="69"/>
      <c r="I339" s="70">
        <f t="shared" si="301"/>
        <v>0</v>
      </c>
      <c r="J339" s="69"/>
      <c r="K339" s="70">
        <f t="shared" si="302"/>
        <v>0</v>
      </c>
      <c r="L339" s="69"/>
      <c r="M339" s="70">
        <f t="shared" si="303"/>
        <v>0</v>
      </c>
      <c r="N339" s="69"/>
      <c r="O339" s="70">
        <f t="shared" si="304"/>
        <v>0</v>
      </c>
      <c r="P339" s="69"/>
      <c r="Q339" s="70">
        <f t="shared" si="305"/>
        <v>0</v>
      </c>
      <c r="R339" s="71">
        <f t="shared" si="306"/>
        <v>1</v>
      </c>
      <c r="S339" s="70">
        <f t="shared" si="307"/>
        <v>22.13</v>
      </c>
      <c r="T339" s="72">
        <f t="shared" si="308"/>
        <v>0</v>
      </c>
      <c r="U339" s="73">
        <f t="shared" si="309"/>
        <v>0</v>
      </c>
      <c r="V339" s="73">
        <f t="shared" si="310"/>
        <v>0</v>
      </c>
      <c r="W339" s="73">
        <f t="shared" si="311"/>
        <v>0</v>
      </c>
      <c r="X339" s="73">
        <f t="shared" si="312"/>
        <v>0</v>
      </c>
      <c r="Y339" s="73">
        <f t="shared" si="313"/>
        <v>0</v>
      </c>
      <c r="Z339" s="73">
        <f t="shared" si="314"/>
        <v>0</v>
      </c>
      <c r="AA339" s="74"/>
      <c r="AB339" s="177"/>
      <c r="AC339" s="177"/>
      <c r="AD339" s="177"/>
      <c r="AE339" s="177"/>
      <c r="AF339" s="177"/>
      <c r="AG339" s="177"/>
      <c r="AH339" s="177"/>
      <c r="AI339" s="177"/>
      <c r="AJ339" s="177"/>
      <c r="AK339" s="177"/>
      <c r="AL339" s="177"/>
      <c r="AM339" s="177"/>
      <c r="AN339" s="177"/>
      <c r="AO339" s="177"/>
      <c r="AP339" s="177"/>
      <c r="AQ339" s="177"/>
      <c r="AR339" s="177"/>
      <c r="AS339" s="177"/>
      <c r="AT339" s="177"/>
      <c r="AU339" s="71">
        <f t="shared" si="315"/>
        <v>1</v>
      </c>
      <c r="AV339" s="76">
        <f t="shared" si="316"/>
        <v>0</v>
      </c>
      <c r="AW339" s="76">
        <f t="shared" si="317"/>
        <v>0</v>
      </c>
      <c r="AX339" s="76">
        <f t="shared" si="318"/>
        <v>0</v>
      </c>
      <c r="AY339" s="76">
        <f t="shared" si="319"/>
        <v>0</v>
      </c>
      <c r="AZ339" s="76">
        <f t="shared" si="320"/>
        <v>0</v>
      </c>
      <c r="BA339" s="71">
        <f t="shared" si="321"/>
        <v>1</v>
      </c>
      <c r="BB339" s="71">
        <f t="shared" si="322"/>
        <v>0</v>
      </c>
      <c r="BC339" s="77">
        <f t="shared" si="323"/>
        <v>0</v>
      </c>
      <c r="BD339" s="77">
        <f t="shared" si="324"/>
        <v>0</v>
      </c>
      <c r="BE339" s="77">
        <f t="shared" si="325"/>
        <v>0</v>
      </c>
      <c r="BF339" s="77">
        <f t="shared" si="326"/>
        <v>0</v>
      </c>
      <c r="BG339" s="77">
        <f t="shared" si="327"/>
        <v>0</v>
      </c>
      <c r="BH339" s="77">
        <f t="shared" si="328"/>
        <v>0</v>
      </c>
      <c r="BI339" s="77">
        <f t="shared" si="329"/>
        <v>0</v>
      </c>
      <c r="BJ339" s="77">
        <f t="shared" si="330"/>
        <v>0</v>
      </c>
      <c r="BK339" s="77">
        <f t="shared" si="331"/>
        <v>0</v>
      </c>
      <c r="BL339" s="77">
        <f t="shared" si="332"/>
        <v>0</v>
      </c>
      <c r="BM339" s="77">
        <f t="shared" si="333"/>
        <v>0</v>
      </c>
      <c r="BN339" s="77">
        <f t="shared" si="334"/>
        <v>0</v>
      </c>
      <c r="BO339" s="77">
        <f t="shared" si="335"/>
        <v>0</v>
      </c>
      <c r="BP339" s="77">
        <f t="shared" si="336"/>
        <v>0</v>
      </c>
      <c r="BQ339" s="77">
        <f t="shared" si="337"/>
        <v>0</v>
      </c>
      <c r="BR339" s="77">
        <f t="shared" si="338"/>
        <v>0</v>
      </c>
      <c r="BS339" s="77">
        <f t="shared" si="339"/>
        <v>0</v>
      </c>
      <c r="BT339" s="77">
        <f t="shared" si="340"/>
        <v>0</v>
      </c>
      <c r="BU339" s="77">
        <f t="shared" si="341"/>
        <v>0</v>
      </c>
      <c r="BV339" s="77">
        <f t="shared" si="342"/>
        <v>0</v>
      </c>
      <c r="BW339" s="177"/>
      <c r="BX339" s="12" t="str">
        <f t="shared" si="343"/>
        <v/>
      </c>
      <c r="BY339" s="95">
        <f t="shared" si="344"/>
        <v>0</v>
      </c>
      <c r="BZ339" s="177">
        <f t="shared" si="345"/>
        <v>0</v>
      </c>
      <c r="CA339" s="177">
        <f t="shared" si="346"/>
        <v>0</v>
      </c>
      <c r="CB339" s="177">
        <f t="shared" si="347"/>
        <v>0</v>
      </c>
      <c r="CC339" s="177">
        <f t="shared" si="348"/>
        <v>0</v>
      </c>
      <c r="CD339" s="177">
        <f t="shared" si="349"/>
        <v>0</v>
      </c>
      <c r="CE339" s="177">
        <f t="shared" si="350"/>
        <v>0</v>
      </c>
      <c r="CF339" s="177">
        <f t="shared" si="351"/>
        <v>0</v>
      </c>
      <c r="CG339" s="9"/>
    </row>
    <row r="340" spans="1:85" ht="28.5">
      <c r="A340" s="205" t="s">
        <v>969</v>
      </c>
      <c r="B340" s="186" t="s">
        <v>970</v>
      </c>
      <c r="C340" s="187" t="s">
        <v>971</v>
      </c>
      <c r="D340" s="177" t="s">
        <v>61</v>
      </c>
      <c r="E340" s="201">
        <v>10</v>
      </c>
      <c r="F340" s="221">
        <v>10.42</v>
      </c>
      <c r="G340" s="68">
        <f t="shared" si="300"/>
        <v>104.2</v>
      </c>
      <c r="H340" s="69"/>
      <c r="I340" s="70">
        <f t="shared" si="301"/>
        <v>0</v>
      </c>
      <c r="J340" s="69"/>
      <c r="K340" s="70">
        <f t="shared" si="302"/>
        <v>0</v>
      </c>
      <c r="L340" s="69"/>
      <c r="M340" s="70">
        <f t="shared" si="303"/>
        <v>0</v>
      </c>
      <c r="N340" s="69"/>
      <c r="O340" s="70">
        <f t="shared" si="304"/>
        <v>0</v>
      </c>
      <c r="P340" s="69"/>
      <c r="Q340" s="70">
        <f t="shared" si="305"/>
        <v>0</v>
      </c>
      <c r="R340" s="71">
        <f t="shared" si="306"/>
        <v>10</v>
      </c>
      <c r="S340" s="70">
        <f t="shared" si="307"/>
        <v>104.2</v>
      </c>
      <c r="T340" s="72">
        <f t="shared" si="308"/>
        <v>0</v>
      </c>
      <c r="U340" s="73">
        <f t="shared" si="309"/>
        <v>0</v>
      </c>
      <c r="V340" s="73">
        <f t="shared" si="310"/>
        <v>0</v>
      </c>
      <c r="W340" s="73">
        <f t="shared" si="311"/>
        <v>0</v>
      </c>
      <c r="X340" s="73">
        <f t="shared" si="312"/>
        <v>0</v>
      </c>
      <c r="Y340" s="73">
        <f t="shared" si="313"/>
        <v>0</v>
      </c>
      <c r="Z340" s="73">
        <f t="shared" si="314"/>
        <v>0</v>
      </c>
      <c r="AA340" s="74"/>
      <c r="AB340" s="177"/>
      <c r="AC340" s="177"/>
      <c r="AD340" s="177"/>
      <c r="AE340" s="177"/>
      <c r="AF340" s="177"/>
      <c r="AG340" s="177"/>
      <c r="AH340" s="177"/>
      <c r="AI340" s="177"/>
      <c r="AJ340" s="177"/>
      <c r="AK340" s="177"/>
      <c r="AL340" s="177"/>
      <c r="AM340" s="177"/>
      <c r="AN340" s="177"/>
      <c r="AO340" s="177"/>
      <c r="AP340" s="177"/>
      <c r="AQ340" s="177"/>
      <c r="AR340" s="177"/>
      <c r="AS340" s="177"/>
      <c r="AT340" s="177"/>
      <c r="AU340" s="71">
        <f t="shared" si="315"/>
        <v>10</v>
      </c>
      <c r="AV340" s="76">
        <f t="shared" si="316"/>
        <v>0</v>
      </c>
      <c r="AW340" s="76">
        <f t="shared" si="317"/>
        <v>0</v>
      </c>
      <c r="AX340" s="76">
        <f t="shared" si="318"/>
        <v>0</v>
      </c>
      <c r="AY340" s="76">
        <f t="shared" si="319"/>
        <v>0</v>
      </c>
      <c r="AZ340" s="76">
        <f t="shared" si="320"/>
        <v>0</v>
      </c>
      <c r="BA340" s="71">
        <f t="shared" si="321"/>
        <v>10</v>
      </c>
      <c r="BB340" s="71">
        <f t="shared" si="322"/>
        <v>0</v>
      </c>
      <c r="BC340" s="77">
        <f t="shared" si="323"/>
        <v>0</v>
      </c>
      <c r="BD340" s="77">
        <f t="shared" si="324"/>
        <v>0</v>
      </c>
      <c r="BE340" s="77">
        <f t="shared" si="325"/>
        <v>0</v>
      </c>
      <c r="BF340" s="77">
        <f t="shared" si="326"/>
        <v>0</v>
      </c>
      <c r="BG340" s="77">
        <f t="shared" si="327"/>
        <v>0</v>
      </c>
      <c r="BH340" s="77">
        <f t="shared" si="328"/>
        <v>0</v>
      </c>
      <c r="BI340" s="77">
        <f t="shared" si="329"/>
        <v>0</v>
      </c>
      <c r="BJ340" s="77">
        <f t="shared" si="330"/>
        <v>0</v>
      </c>
      <c r="BK340" s="77">
        <f t="shared" si="331"/>
        <v>0</v>
      </c>
      <c r="BL340" s="77">
        <f t="shared" si="332"/>
        <v>0</v>
      </c>
      <c r="BM340" s="77">
        <f t="shared" si="333"/>
        <v>0</v>
      </c>
      <c r="BN340" s="77">
        <f t="shared" si="334"/>
        <v>0</v>
      </c>
      <c r="BO340" s="77">
        <f t="shared" si="335"/>
        <v>0</v>
      </c>
      <c r="BP340" s="77">
        <f t="shared" si="336"/>
        <v>0</v>
      </c>
      <c r="BQ340" s="77">
        <f t="shared" si="337"/>
        <v>0</v>
      </c>
      <c r="BR340" s="77">
        <f t="shared" si="338"/>
        <v>0</v>
      </c>
      <c r="BS340" s="77">
        <f t="shared" si="339"/>
        <v>0</v>
      </c>
      <c r="BT340" s="77">
        <f t="shared" si="340"/>
        <v>0</v>
      </c>
      <c r="BU340" s="77">
        <f t="shared" si="341"/>
        <v>0</v>
      </c>
      <c r="BV340" s="77">
        <f t="shared" si="342"/>
        <v>0</v>
      </c>
      <c r="BW340" s="177"/>
      <c r="BX340" s="12" t="str">
        <f t="shared" si="343"/>
        <v/>
      </c>
      <c r="BY340" s="95">
        <f t="shared" si="344"/>
        <v>0</v>
      </c>
      <c r="BZ340" s="177">
        <f t="shared" si="345"/>
        <v>0</v>
      </c>
      <c r="CA340" s="177">
        <f t="shared" si="346"/>
        <v>0</v>
      </c>
      <c r="CB340" s="177">
        <f t="shared" si="347"/>
        <v>0</v>
      </c>
      <c r="CC340" s="177">
        <f t="shared" si="348"/>
        <v>0</v>
      </c>
      <c r="CD340" s="177">
        <f t="shared" si="349"/>
        <v>0</v>
      </c>
      <c r="CE340" s="177">
        <f t="shared" si="350"/>
        <v>0</v>
      </c>
      <c r="CF340" s="177">
        <f t="shared" si="351"/>
        <v>0</v>
      </c>
      <c r="CG340" s="9"/>
    </row>
    <row r="341" spans="1:85">
      <c r="A341" s="205"/>
      <c r="B341" s="186" t="s">
        <v>972</v>
      </c>
      <c r="C341" s="198" t="s">
        <v>973</v>
      </c>
      <c r="D341" s="217"/>
      <c r="E341" s="226"/>
      <c r="F341" s="221"/>
      <c r="G341" s="68">
        <f t="shared" si="300"/>
        <v>0</v>
      </c>
      <c r="H341" s="69"/>
      <c r="I341" s="70">
        <f t="shared" si="301"/>
        <v>0</v>
      </c>
      <c r="J341" s="69"/>
      <c r="K341" s="70">
        <f t="shared" si="302"/>
        <v>0</v>
      </c>
      <c r="L341" s="69"/>
      <c r="M341" s="70">
        <f t="shared" si="303"/>
        <v>0</v>
      </c>
      <c r="N341" s="69"/>
      <c r="O341" s="70">
        <f t="shared" si="304"/>
        <v>0</v>
      </c>
      <c r="P341" s="69"/>
      <c r="Q341" s="70">
        <f t="shared" si="305"/>
        <v>0</v>
      </c>
      <c r="R341" s="71">
        <f t="shared" si="306"/>
        <v>0</v>
      </c>
      <c r="S341" s="70">
        <f t="shared" si="307"/>
        <v>0</v>
      </c>
      <c r="T341" s="72" t="str">
        <f t="shared" si="308"/>
        <v/>
      </c>
      <c r="U341" s="73">
        <f t="shared" si="309"/>
        <v>0</v>
      </c>
      <c r="V341" s="73">
        <f t="shared" si="310"/>
        <v>0</v>
      </c>
      <c r="W341" s="73">
        <f t="shared" si="311"/>
        <v>0</v>
      </c>
      <c r="X341" s="73">
        <f t="shared" si="312"/>
        <v>0</v>
      </c>
      <c r="Y341" s="73">
        <f t="shared" si="313"/>
        <v>0</v>
      </c>
      <c r="Z341" s="73" t="str">
        <f t="shared" si="314"/>
        <v/>
      </c>
      <c r="AA341" s="74"/>
      <c r="AB341" s="177"/>
      <c r="AC341" s="177"/>
      <c r="AD341" s="177"/>
      <c r="AE341" s="177"/>
      <c r="AF341" s="177"/>
      <c r="AG341" s="177"/>
      <c r="AH341" s="177"/>
      <c r="AI341" s="177"/>
      <c r="AJ341" s="177"/>
      <c r="AK341" s="177"/>
      <c r="AL341" s="177"/>
      <c r="AM341" s="177"/>
      <c r="AN341" s="177"/>
      <c r="AO341" s="177"/>
      <c r="AP341" s="177"/>
      <c r="AQ341" s="177"/>
      <c r="AR341" s="177"/>
      <c r="AS341" s="177"/>
      <c r="AT341" s="177"/>
      <c r="AU341" s="71" t="str">
        <f t="shared" si="315"/>
        <v/>
      </c>
      <c r="AV341" s="76">
        <f t="shared" si="316"/>
        <v>0</v>
      </c>
      <c r="AW341" s="76">
        <f t="shared" si="317"/>
        <v>0</v>
      </c>
      <c r="AX341" s="76">
        <f t="shared" si="318"/>
        <v>0</v>
      </c>
      <c r="AY341" s="76">
        <f t="shared" si="319"/>
        <v>0</v>
      </c>
      <c r="AZ341" s="76">
        <f t="shared" si="320"/>
        <v>0</v>
      </c>
      <c r="BA341" s="71">
        <f t="shared" si="321"/>
        <v>0</v>
      </c>
      <c r="BB341" s="71">
        <f t="shared" si="322"/>
        <v>0</v>
      </c>
      <c r="BC341" s="77">
        <f t="shared" si="323"/>
        <v>0</v>
      </c>
      <c r="BD341" s="77">
        <f t="shared" si="324"/>
        <v>0</v>
      </c>
      <c r="BE341" s="77">
        <f t="shared" si="325"/>
        <v>0</v>
      </c>
      <c r="BF341" s="77">
        <f t="shared" si="326"/>
        <v>0</v>
      </c>
      <c r="BG341" s="77">
        <f t="shared" si="327"/>
        <v>0</v>
      </c>
      <c r="BH341" s="77">
        <f t="shared" si="328"/>
        <v>0</v>
      </c>
      <c r="BI341" s="77">
        <f t="shared" si="329"/>
        <v>0</v>
      </c>
      <c r="BJ341" s="77">
        <f t="shared" si="330"/>
        <v>0</v>
      </c>
      <c r="BK341" s="77">
        <f t="shared" si="331"/>
        <v>0</v>
      </c>
      <c r="BL341" s="77">
        <f t="shared" si="332"/>
        <v>0</v>
      </c>
      <c r="BM341" s="77">
        <f t="shared" si="333"/>
        <v>0</v>
      </c>
      <c r="BN341" s="77">
        <f t="shared" si="334"/>
        <v>0</v>
      </c>
      <c r="BO341" s="77">
        <f t="shared" si="335"/>
        <v>0</v>
      </c>
      <c r="BP341" s="77">
        <f t="shared" si="336"/>
        <v>0</v>
      </c>
      <c r="BQ341" s="77">
        <f t="shared" si="337"/>
        <v>0</v>
      </c>
      <c r="BR341" s="77">
        <f t="shared" si="338"/>
        <v>0</v>
      </c>
      <c r="BS341" s="77">
        <f t="shared" si="339"/>
        <v>0</v>
      </c>
      <c r="BT341" s="77">
        <f t="shared" si="340"/>
        <v>0</v>
      </c>
      <c r="BU341" s="77">
        <f t="shared" si="341"/>
        <v>0</v>
      </c>
      <c r="BV341" s="77">
        <f t="shared" si="342"/>
        <v>0</v>
      </c>
      <c r="BW341" s="177"/>
      <c r="BX341" s="12" t="str">
        <f t="shared" si="343"/>
        <v/>
      </c>
      <c r="BY341" s="95">
        <f t="shared" si="344"/>
        <v>0</v>
      </c>
      <c r="BZ341" s="177">
        <f t="shared" si="345"/>
        <v>0</v>
      </c>
      <c r="CA341" s="177">
        <f t="shared" si="346"/>
        <v>0</v>
      </c>
      <c r="CB341" s="177">
        <f t="shared" si="347"/>
        <v>0</v>
      </c>
      <c r="CC341" s="177">
        <f t="shared" si="348"/>
        <v>0</v>
      </c>
      <c r="CD341" s="177">
        <f t="shared" si="349"/>
        <v>0</v>
      </c>
      <c r="CE341" s="177">
        <f t="shared" si="350"/>
        <v>0</v>
      </c>
      <c r="CF341" s="177">
        <f t="shared" si="351"/>
        <v>0</v>
      </c>
      <c r="CG341" s="9"/>
    </row>
    <row r="342" spans="1:85">
      <c r="A342" s="205" t="s">
        <v>974</v>
      </c>
      <c r="B342" s="186" t="s">
        <v>975</v>
      </c>
      <c r="C342" s="187" t="s">
        <v>976</v>
      </c>
      <c r="D342" s="177" t="s">
        <v>61</v>
      </c>
      <c r="E342" s="201">
        <v>9</v>
      </c>
      <c r="F342" s="221">
        <v>114.38</v>
      </c>
      <c r="G342" s="68">
        <f t="shared" si="300"/>
        <v>1029.42</v>
      </c>
      <c r="H342" s="69"/>
      <c r="I342" s="70">
        <f t="shared" si="301"/>
        <v>0</v>
      </c>
      <c r="J342" s="69"/>
      <c r="K342" s="70">
        <f t="shared" si="302"/>
        <v>0</v>
      </c>
      <c r="L342" s="69"/>
      <c r="M342" s="70">
        <f t="shared" si="303"/>
        <v>0</v>
      </c>
      <c r="N342" s="69"/>
      <c r="O342" s="70">
        <f t="shared" si="304"/>
        <v>0</v>
      </c>
      <c r="P342" s="69"/>
      <c r="Q342" s="70">
        <f t="shared" si="305"/>
        <v>0</v>
      </c>
      <c r="R342" s="71">
        <f t="shared" si="306"/>
        <v>9</v>
      </c>
      <c r="S342" s="70">
        <f t="shared" si="307"/>
        <v>1029.42</v>
      </c>
      <c r="T342" s="72">
        <f t="shared" si="308"/>
        <v>0</v>
      </c>
      <c r="U342" s="73">
        <f t="shared" si="309"/>
        <v>0</v>
      </c>
      <c r="V342" s="73">
        <f t="shared" si="310"/>
        <v>0</v>
      </c>
      <c r="W342" s="73">
        <f t="shared" si="311"/>
        <v>0</v>
      </c>
      <c r="X342" s="73">
        <f t="shared" si="312"/>
        <v>0</v>
      </c>
      <c r="Y342" s="73">
        <f t="shared" si="313"/>
        <v>0</v>
      </c>
      <c r="Z342" s="73">
        <f t="shared" si="314"/>
        <v>0</v>
      </c>
      <c r="AA342" s="74"/>
      <c r="AB342" s="177"/>
      <c r="AC342" s="177"/>
      <c r="AD342" s="177"/>
      <c r="AE342" s="177"/>
      <c r="AF342" s="177"/>
      <c r="AG342" s="177"/>
      <c r="AH342" s="177"/>
      <c r="AI342" s="177"/>
      <c r="AJ342" s="177"/>
      <c r="AK342" s="177"/>
      <c r="AL342" s="177"/>
      <c r="AM342" s="177"/>
      <c r="AN342" s="177"/>
      <c r="AO342" s="177"/>
      <c r="AP342" s="177"/>
      <c r="AQ342" s="177"/>
      <c r="AR342" s="177"/>
      <c r="AS342" s="177"/>
      <c r="AT342" s="177"/>
      <c r="AU342" s="71">
        <f t="shared" si="315"/>
        <v>9</v>
      </c>
      <c r="AV342" s="76">
        <f t="shared" si="316"/>
        <v>0</v>
      </c>
      <c r="AW342" s="76">
        <f t="shared" si="317"/>
        <v>0</v>
      </c>
      <c r="AX342" s="76">
        <f t="shared" si="318"/>
        <v>0</v>
      </c>
      <c r="AY342" s="76">
        <f t="shared" si="319"/>
        <v>0</v>
      </c>
      <c r="AZ342" s="76">
        <f t="shared" si="320"/>
        <v>0</v>
      </c>
      <c r="BA342" s="71">
        <f t="shared" si="321"/>
        <v>9</v>
      </c>
      <c r="BB342" s="71">
        <f t="shared" si="322"/>
        <v>0</v>
      </c>
      <c r="BC342" s="77">
        <f t="shared" si="323"/>
        <v>0</v>
      </c>
      <c r="BD342" s="77">
        <f t="shared" si="324"/>
        <v>0</v>
      </c>
      <c r="BE342" s="77">
        <f t="shared" si="325"/>
        <v>0</v>
      </c>
      <c r="BF342" s="77">
        <f t="shared" si="326"/>
        <v>0</v>
      </c>
      <c r="BG342" s="77">
        <f t="shared" si="327"/>
        <v>0</v>
      </c>
      <c r="BH342" s="77">
        <f t="shared" si="328"/>
        <v>0</v>
      </c>
      <c r="BI342" s="77">
        <f t="shared" si="329"/>
        <v>0</v>
      </c>
      <c r="BJ342" s="77">
        <f t="shared" si="330"/>
        <v>0</v>
      </c>
      <c r="BK342" s="77">
        <f t="shared" si="331"/>
        <v>0</v>
      </c>
      <c r="BL342" s="77">
        <f t="shared" si="332"/>
        <v>0</v>
      </c>
      <c r="BM342" s="77">
        <f t="shared" si="333"/>
        <v>0</v>
      </c>
      <c r="BN342" s="77">
        <f t="shared" si="334"/>
        <v>0</v>
      </c>
      <c r="BO342" s="77">
        <f t="shared" si="335"/>
        <v>0</v>
      </c>
      <c r="BP342" s="77">
        <f t="shared" si="336"/>
        <v>0</v>
      </c>
      <c r="BQ342" s="77">
        <f t="shared" si="337"/>
        <v>0</v>
      </c>
      <c r="BR342" s="77">
        <f t="shared" si="338"/>
        <v>0</v>
      </c>
      <c r="BS342" s="77">
        <f t="shared" si="339"/>
        <v>0</v>
      </c>
      <c r="BT342" s="77">
        <f t="shared" si="340"/>
        <v>0</v>
      </c>
      <c r="BU342" s="77">
        <f t="shared" si="341"/>
        <v>0</v>
      </c>
      <c r="BV342" s="77">
        <f t="shared" si="342"/>
        <v>0</v>
      </c>
      <c r="BW342" s="177"/>
      <c r="BX342" s="12" t="str">
        <f t="shared" si="343"/>
        <v/>
      </c>
      <c r="BY342" s="95">
        <f t="shared" si="344"/>
        <v>0</v>
      </c>
      <c r="BZ342" s="177">
        <f t="shared" si="345"/>
        <v>0</v>
      </c>
      <c r="CA342" s="177">
        <f t="shared" si="346"/>
        <v>0</v>
      </c>
      <c r="CB342" s="177">
        <f t="shared" si="347"/>
        <v>0</v>
      </c>
      <c r="CC342" s="177">
        <f t="shared" si="348"/>
        <v>0</v>
      </c>
      <c r="CD342" s="177">
        <f t="shared" si="349"/>
        <v>0</v>
      </c>
      <c r="CE342" s="177">
        <f t="shared" si="350"/>
        <v>0</v>
      </c>
      <c r="CF342" s="177">
        <f t="shared" si="351"/>
        <v>0</v>
      </c>
      <c r="CG342" s="9"/>
    </row>
    <row r="343" spans="1:85">
      <c r="A343" s="205" t="s">
        <v>977</v>
      </c>
      <c r="B343" s="186" t="s">
        <v>978</v>
      </c>
      <c r="C343" s="187" t="s">
        <v>979</v>
      </c>
      <c r="D343" s="177" t="s">
        <v>61</v>
      </c>
      <c r="E343" s="201">
        <v>3</v>
      </c>
      <c r="F343" s="221">
        <v>195.17</v>
      </c>
      <c r="G343" s="68">
        <f t="shared" si="300"/>
        <v>585.51</v>
      </c>
      <c r="H343" s="69"/>
      <c r="I343" s="70">
        <f t="shared" si="301"/>
        <v>0</v>
      </c>
      <c r="J343" s="69"/>
      <c r="K343" s="70">
        <f t="shared" si="302"/>
        <v>0</v>
      </c>
      <c r="L343" s="69"/>
      <c r="M343" s="70">
        <f t="shared" si="303"/>
        <v>0</v>
      </c>
      <c r="N343" s="69"/>
      <c r="O343" s="70">
        <f t="shared" si="304"/>
        <v>0</v>
      </c>
      <c r="P343" s="69"/>
      <c r="Q343" s="70">
        <f t="shared" si="305"/>
        <v>0</v>
      </c>
      <c r="R343" s="71">
        <f t="shared" si="306"/>
        <v>3</v>
      </c>
      <c r="S343" s="70">
        <f t="shared" si="307"/>
        <v>585.51</v>
      </c>
      <c r="T343" s="72">
        <f t="shared" si="308"/>
        <v>0</v>
      </c>
      <c r="U343" s="73">
        <f t="shared" si="309"/>
        <v>0</v>
      </c>
      <c r="V343" s="73">
        <f t="shared" si="310"/>
        <v>0</v>
      </c>
      <c r="W343" s="73">
        <f t="shared" si="311"/>
        <v>0</v>
      </c>
      <c r="X343" s="73">
        <f t="shared" si="312"/>
        <v>0</v>
      </c>
      <c r="Y343" s="73">
        <f t="shared" si="313"/>
        <v>0</v>
      </c>
      <c r="Z343" s="73">
        <f t="shared" si="314"/>
        <v>0</v>
      </c>
      <c r="AA343" s="74"/>
      <c r="AB343" s="177"/>
      <c r="AC343" s="177"/>
      <c r="AD343" s="177"/>
      <c r="AE343" s="177"/>
      <c r="AF343" s="177"/>
      <c r="AG343" s="177"/>
      <c r="AH343" s="177"/>
      <c r="AI343" s="177"/>
      <c r="AJ343" s="177"/>
      <c r="AK343" s="177"/>
      <c r="AL343" s="177"/>
      <c r="AM343" s="177"/>
      <c r="AN343" s="177"/>
      <c r="AO343" s="177"/>
      <c r="AP343" s="177"/>
      <c r="AQ343" s="177"/>
      <c r="AR343" s="177"/>
      <c r="AS343" s="177"/>
      <c r="AT343" s="177"/>
      <c r="AU343" s="71">
        <f t="shared" si="315"/>
        <v>3</v>
      </c>
      <c r="AV343" s="76">
        <f t="shared" si="316"/>
        <v>0</v>
      </c>
      <c r="AW343" s="76">
        <f t="shared" si="317"/>
        <v>0</v>
      </c>
      <c r="AX343" s="76">
        <f t="shared" si="318"/>
        <v>0</v>
      </c>
      <c r="AY343" s="76">
        <f t="shared" si="319"/>
        <v>0</v>
      </c>
      <c r="AZ343" s="76">
        <f t="shared" si="320"/>
        <v>0</v>
      </c>
      <c r="BA343" s="71">
        <f t="shared" si="321"/>
        <v>3</v>
      </c>
      <c r="BB343" s="71">
        <f t="shared" si="322"/>
        <v>0</v>
      </c>
      <c r="BC343" s="77">
        <f t="shared" si="323"/>
        <v>0</v>
      </c>
      <c r="BD343" s="77">
        <f t="shared" si="324"/>
        <v>0</v>
      </c>
      <c r="BE343" s="77">
        <f t="shared" si="325"/>
        <v>0</v>
      </c>
      <c r="BF343" s="77">
        <f t="shared" si="326"/>
        <v>0</v>
      </c>
      <c r="BG343" s="77">
        <f t="shared" si="327"/>
        <v>0</v>
      </c>
      <c r="BH343" s="77">
        <f t="shared" si="328"/>
        <v>0</v>
      </c>
      <c r="BI343" s="77">
        <f t="shared" si="329"/>
        <v>0</v>
      </c>
      <c r="BJ343" s="77">
        <f t="shared" si="330"/>
        <v>0</v>
      </c>
      <c r="BK343" s="77">
        <f t="shared" si="331"/>
        <v>0</v>
      </c>
      <c r="BL343" s="77">
        <f t="shared" si="332"/>
        <v>0</v>
      </c>
      <c r="BM343" s="77">
        <f t="shared" si="333"/>
        <v>0</v>
      </c>
      <c r="BN343" s="77">
        <f t="shared" si="334"/>
        <v>0</v>
      </c>
      <c r="BO343" s="77">
        <f t="shared" si="335"/>
        <v>0</v>
      </c>
      <c r="BP343" s="77">
        <f t="shared" si="336"/>
        <v>0</v>
      </c>
      <c r="BQ343" s="77">
        <f t="shared" si="337"/>
        <v>0</v>
      </c>
      <c r="BR343" s="77">
        <f t="shared" si="338"/>
        <v>0</v>
      </c>
      <c r="BS343" s="77">
        <f t="shared" si="339"/>
        <v>0</v>
      </c>
      <c r="BT343" s="77">
        <f t="shared" si="340"/>
        <v>0</v>
      </c>
      <c r="BU343" s="77">
        <f t="shared" si="341"/>
        <v>0</v>
      </c>
      <c r="BV343" s="77">
        <f t="shared" si="342"/>
        <v>0</v>
      </c>
      <c r="BW343" s="177"/>
      <c r="BX343" s="12" t="str">
        <f t="shared" si="343"/>
        <v/>
      </c>
      <c r="BY343" s="95">
        <f t="shared" si="344"/>
        <v>0</v>
      </c>
      <c r="BZ343" s="177">
        <f t="shared" si="345"/>
        <v>0</v>
      </c>
      <c r="CA343" s="177">
        <f t="shared" si="346"/>
        <v>0</v>
      </c>
      <c r="CB343" s="177">
        <f t="shared" si="347"/>
        <v>0</v>
      </c>
      <c r="CC343" s="177">
        <f t="shared" si="348"/>
        <v>0</v>
      </c>
      <c r="CD343" s="177">
        <f t="shared" si="349"/>
        <v>0</v>
      </c>
      <c r="CE343" s="177">
        <f t="shared" si="350"/>
        <v>0</v>
      </c>
      <c r="CF343" s="177">
        <f t="shared" si="351"/>
        <v>0</v>
      </c>
      <c r="CG343" s="9"/>
    </row>
    <row r="344" spans="1:85" ht="28.5">
      <c r="A344" s="205" t="s">
        <v>980</v>
      </c>
      <c r="B344" s="186" t="s">
        <v>981</v>
      </c>
      <c r="C344" s="187" t="s">
        <v>982</v>
      </c>
      <c r="D344" s="177" t="s">
        <v>61</v>
      </c>
      <c r="E344" s="201">
        <v>2</v>
      </c>
      <c r="F344" s="221">
        <v>472.27</v>
      </c>
      <c r="G344" s="68">
        <f t="shared" si="300"/>
        <v>944.54</v>
      </c>
      <c r="H344" s="69"/>
      <c r="I344" s="70">
        <f t="shared" si="301"/>
        <v>0</v>
      </c>
      <c r="J344" s="69"/>
      <c r="K344" s="70">
        <f t="shared" si="302"/>
        <v>0</v>
      </c>
      <c r="L344" s="69"/>
      <c r="M344" s="70">
        <f t="shared" si="303"/>
        <v>0</v>
      </c>
      <c r="N344" s="69"/>
      <c r="O344" s="70">
        <f t="shared" si="304"/>
        <v>0</v>
      </c>
      <c r="P344" s="69"/>
      <c r="Q344" s="70">
        <f t="shared" si="305"/>
        <v>0</v>
      </c>
      <c r="R344" s="71">
        <f t="shared" si="306"/>
        <v>2</v>
      </c>
      <c r="S344" s="70">
        <f t="shared" si="307"/>
        <v>944.54</v>
      </c>
      <c r="T344" s="72">
        <f t="shared" si="308"/>
        <v>0</v>
      </c>
      <c r="U344" s="73">
        <f t="shared" si="309"/>
        <v>0</v>
      </c>
      <c r="V344" s="73">
        <f t="shared" si="310"/>
        <v>0</v>
      </c>
      <c r="W344" s="73">
        <f t="shared" si="311"/>
        <v>0</v>
      </c>
      <c r="X344" s="73">
        <f t="shared" si="312"/>
        <v>0</v>
      </c>
      <c r="Y344" s="73">
        <f t="shared" si="313"/>
        <v>0</v>
      </c>
      <c r="Z344" s="73">
        <f t="shared" si="314"/>
        <v>0</v>
      </c>
      <c r="AA344" s="74"/>
      <c r="AB344" s="177"/>
      <c r="AC344" s="177"/>
      <c r="AD344" s="177"/>
      <c r="AE344" s="177"/>
      <c r="AF344" s="177"/>
      <c r="AG344" s="177"/>
      <c r="AH344" s="177"/>
      <c r="AI344" s="177"/>
      <c r="AJ344" s="177"/>
      <c r="AK344" s="177"/>
      <c r="AL344" s="177"/>
      <c r="AM344" s="177"/>
      <c r="AN344" s="177"/>
      <c r="AO344" s="177"/>
      <c r="AP344" s="177"/>
      <c r="AQ344" s="177"/>
      <c r="AR344" s="177"/>
      <c r="AS344" s="177"/>
      <c r="AT344" s="177"/>
      <c r="AU344" s="71">
        <f t="shared" si="315"/>
        <v>2</v>
      </c>
      <c r="AV344" s="76">
        <f t="shared" si="316"/>
        <v>0</v>
      </c>
      <c r="AW344" s="76">
        <f t="shared" si="317"/>
        <v>0</v>
      </c>
      <c r="AX344" s="76">
        <f t="shared" si="318"/>
        <v>0</v>
      </c>
      <c r="AY344" s="76">
        <f t="shared" si="319"/>
        <v>0</v>
      </c>
      <c r="AZ344" s="76">
        <f t="shared" si="320"/>
        <v>0</v>
      </c>
      <c r="BA344" s="71">
        <f t="shared" si="321"/>
        <v>2</v>
      </c>
      <c r="BB344" s="71">
        <f t="shared" si="322"/>
        <v>0</v>
      </c>
      <c r="BC344" s="77">
        <f t="shared" si="323"/>
        <v>0</v>
      </c>
      <c r="BD344" s="77">
        <f t="shared" si="324"/>
        <v>0</v>
      </c>
      <c r="BE344" s="77">
        <f t="shared" si="325"/>
        <v>0</v>
      </c>
      <c r="BF344" s="77">
        <f t="shared" si="326"/>
        <v>0</v>
      </c>
      <c r="BG344" s="77">
        <f t="shared" si="327"/>
        <v>0</v>
      </c>
      <c r="BH344" s="77">
        <f t="shared" si="328"/>
        <v>0</v>
      </c>
      <c r="BI344" s="77">
        <f t="shared" si="329"/>
        <v>0</v>
      </c>
      <c r="BJ344" s="77">
        <f t="shared" si="330"/>
        <v>0</v>
      </c>
      <c r="BK344" s="77">
        <f t="shared" si="331"/>
        <v>0</v>
      </c>
      <c r="BL344" s="77">
        <f t="shared" si="332"/>
        <v>0</v>
      </c>
      <c r="BM344" s="77">
        <f t="shared" si="333"/>
        <v>0</v>
      </c>
      <c r="BN344" s="77">
        <f t="shared" si="334"/>
        <v>0</v>
      </c>
      <c r="BO344" s="77">
        <f t="shared" si="335"/>
        <v>0</v>
      </c>
      <c r="BP344" s="77">
        <f t="shared" si="336"/>
        <v>0</v>
      </c>
      <c r="BQ344" s="77">
        <f t="shared" si="337"/>
        <v>0</v>
      </c>
      <c r="BR344" s="77">
        <f t="shared" si="338"/>
        <v>0</v>
      </c>
      <c r="BS344" s="77">
        <f t="shared" si="339"/>
        <v>0</v>
      </c>
      <c r="BT344" s="77">
        <f t="shared" si="340"/>
        <v>0</v>
      </c>
      <c r="BU344" s="77">
        <f t="shared" si="341"/>
        <v>0</v>
      </c>
      <c r="BV344" s="77">
        <f t="shared" si="342"/>
        <v>0</v>
      </c>
      <c r="BW344" s="177"/>
      <c r="BX344" s="12" t="str">
        <f t="shared" si="343"/>
        <v/>
      </c>
      <c r="BY344" s="95">
        <f t="shared" si="344"/>
        <v>0</v>
      </c>
      <c r="BZ344" s="177">
        <f t="shared" si="345"/>
        <v>0</v>
      </c>
      <c r="CA344" s="177">
        <f t="shared" si="346"/>
        <v>0</v>
      </c>
      <c r="CB344" s="177">
        <f t="shared" si="347"/>
        <v>0</v>
      </c>
      <c r="CC344" s="177">
        <f t="shared" si="348"/>
        <v>0</v>
      </c>
      <c r="CD344" s="177">
        <f t="shared" si="349"/>
        <v>0</v>
      </c>
      <c r="CE344" s="177">
        <f t="shared" si="350"/>
        <v>0</v>
      </c>
      <c r="CF344" s="177">
        <f t="shared" si="351"/>
        <v>0</v>
      </c>
      <c r="CG344" s="9"/>
    </row>
    <row r="345" spans="1:85" ht="28.5">
      <c r="A345" s="205" t="s">
        <v>983</v>
      </c>
      <c r="B345" s="186" t="s">
        <v>984</v>
      </c>
      <c r="C345" s="187" t="s">
        <v>985</v>
      </c>
      <c r="D345" s="177" t="s">
        <v>61</v>
      </c>
      <c r="E345" s="201">
        <v>1</v>
      </c>
      <c r="F345" s="221">
        <v>100.58</v>
      </c>
      <c r="G345" s="68">
        <f t="shared" si="300"/>
        <v>100.58</v>
      </c>
      <c r="H345" s="69"/>
      <c r="I345" s="70">
        <f t="shared" si="301"/>
        <v>0</v>
      </c>
      <c r="J345" s="69"/>
      <c r="K345" s="70">
        <f t="shared" si="302"/>
        <v>0</v>
      </c>
      <c r="L345" s="69"/>
      <c r="M345" s="70">
        <f t="shared" si="303"/>
        <v>0</v>
      </c>
      <c r="N345" s="69"/>
      <c r="O345" s="70">
        <f t="shared" si="304"/>
        <v>0</v>
      </c>
      <c r="P345" s="69"/>
      <c r="Q345" s="70">
        <f t="shared" si="305"/>
        <v>0</v>
      </c>
      <c r="R345" s="71">
        <f t="shared" si="306"/>
        <v>1</v>
      </c>
      <c r="S345" s="70">
        <f t="shared" si="307"/>
        <v>100.58</v>
      </c>
      <c r="T345" s="72">
        <f t="shared" si="308"/>
        <v>0</v>
      </c>
      <c r="U345" s="73">
        <f t="shared" si="309"/>
        <v>0</v>
      </c>
      <c r="V345" s="73">
        <f t="shared" si="310"/>
        <v>0</v>
      </c>
      <c r="W345" s="73">
        <f t="shared" si="311"/>
        <v>0</v>
      </c>
      <c r="X345" s="73">
        <f t="shared" si="312"/>
        <v>0</v>
      </c>
      <c r="Y345" s="73">
        <f t="shared" si="313"/>
        <v>0</v>
      </c>
      <c r="Z345" s="73">
        <f t="shared" si="314"/>
        <v>0</v>
      </c>
      <c r="AA345" s="74"/>
      <c r="AB345" s="177"/>
      <c r="AC345" s="177"/>
      <c r="AD345" s="177"/>
      <c r="AE345" s="177"/>
      <c r="AF345" s="177"/>
      <c r="AG345" s="177"/>
      <c r="AH345" s="177"/>
      <c r="AI345" s="177"/>
      <c r="AJ345" s="177"/>
      <c r="AK345" s="177"/>
      <c r="AL345" s="177"/>
      <c r="AM345" s="177"/>
      <c r="AN345" s="177"/>
      <c r="AO345" s="177"/>
      <c r="AP345" s="177"/>
      <c r="AQ345" s="177"/>
      <c r="AR345" s="177"/>
      <c r="AS345" s="177"/>
      <c r="AT345" s="177"/>
      <c r="AU345" s="71">
        <f t="shared" si="315"/>
        <v>1</v>
      </c>
      <c r="AV345" s="76">
        <f t="shared" si="316"/>
        <v>0</v>
      </c>
      <c r="AW345" s="76">
        <f t="shared" si="317"/>
        <v>0</v>
      </c>
      <c r="AX345" s="76">
        <f t="shared" si="318"/>
        <v>0</v>
      </c>
      <c r="AY345" s="76">
        <f t="shared" si="319"/>
        <v>0</v>
      </c>
      <c r="AZ345" s="76">
        <f t="shared" si="320"/>
        <v>0</v>
      </c>
      <c r="BA345" s="71">
        <f t="shared" si="321"/>
        <v>1</v>
      </c>
      <c r="BB345" s="71">
        <f t="shared" si="322"/>
        <v>0</v>
      </c>
      <c r="BC345" s="77">
        <f t="shared" si="323"/>
        <v>0</v>
      </c>
      <c r="BD345" s="77">
        <f t="shared" si="324"/>
        <v>0</v>
      </c>
      <c r="BE345" s="77">
        <f t="shared" si="325"/>
        <v>0</v>
      </c>
      <c r="BF345" s="77">
        <f t="shared" si="326"/>
        <v>0</v>
      </c>
      <c r="BG345" s="77">
        <f t="shared" si="327"/>
        <v>0</v>
      </c>
      <c r="BH345" s="77">
        <f t="shared" si="328"/>
        <v>0</v>
      </c>
      <c r="BI345" s="77">
        <f t="shared" si="329"/>
        <v>0</v>
      </c>
      <c r="BJ345" s="77">
        <f t="shared" si="330"/>
        <v>0</v>
      </c>
      <c r="BK345" s="77">
        <f t="shared" si="331"/>
        <v>0</v>
      </c>
      <c r="BL345" s="77">
        <f t="shared" si="332"/>
        <v>0</v>
      </c>
      <c r="BM345" s="77">
        <f t="shared" si="333"/>
        <v>0</v>
      </c>
      <c r="BN345" s="77">
        <f t="shared" si="334"/>
        <v>0</v>
      </c>
      <c r="BO345" s="77">
        <f t="shared" si="335"/>
        <v>0</v>
      </c>
      <c r="BP345" s="77">
        <f t="shared" si="336"/>
        <v>0</v>
      </c>
      <c r="BQ345" s="77">
        <f t="shared" si="337"/>
        <v>0</v>
      </c>
      <c r="BR345" s="77">
        <f t="shared" si="338"/>
        <v>0</v>
      </c>
      <c r="BS345" s="77">
        <f t="shared" si="339"/>
        <v>0</v>
      </c>
      <c r="BT345" s="77">
        <f t="shared" si="340"/>
        <v>0</v>
      </c>
      <c r="BU345" s="77">
        <f t="shared" si="341"/>
        <v>0</v>
      </c>
      <c r="BV345" s="77">
        <f t="shared" si="342"/>
        <v>0</v>
      </c>
      <c r="BW345" s="177"/>
      <c r="BX345" s="12" t="str">
        <f t="shared" si="343"/>
        <v/>
      </c>
      <c r="BY345" s="95">
        <f t="shared" si="344"/>
        <v>0</v>
      </c>
      <c r="BZ345" s="177">
        <f t="shared" si="345"/>
        <v>0</v>
      </c>
      <c r="CA345" s="177">
        <f t="shared" si="346"/>
        <v>0</v>
      </c>
      <c r="CB345" s="177">
        <f t="shared" si="347"/>
        <v>0</v>
      </c>
      <c r="CC345" s="177">
        <f t="shared" si="348"/>
        <v>0</v>
      </c>
      <c r="CD345" s="177">
        <f t="shared" si="349"/>
        <v>0</v>
      </c>
      <c r="CE345" s="177">
        <f t="shared" si="350"/>
        <v>0</v>
      </c>
      <c r="CF345" s="177">
        <f t="shared" si="351"/>
        <v>0</v>
      </c>
      <c r="CG345" s="9"/>
    </row>
    <row r="346" spans="1:85">
      <c r="A346" s="205" t="s">
        <v>986</v>
      </c>
      <c r="B346" s="186" t="s">
        <v>987</v>
      </c>
      <c r="C346" s="187" t="s">
        <v>988</v>
      </c>
      <c r="D346" s="177" t="s">
        <v>61</v>
      </c>
      <c r="E346" s="201">
        <v>2</v>
      </c>
      <c r="F346" s="221">
        <v>63.93</v>
      </c>
      <c r="G346" s="68">
        <f t="shared" si="300"/>
        <v>127.86</v>
      </c>
      <c r="H346" s="69"/>
      <c r="I346" s="70">
        <f t="shared" si="301"/>
        <v>0</v>
      </c>
      <c r="J346" s="69"/>
      <c r="K346" s="70">
        <f t="shared" si="302"/>
        <v>0</v>
      </c>
      <c r="L346" s="69"/>
      <c r="M346" s="70">
        <f t="shared" si="303"/>
        <v>0</v>
      </c>
      <c r="N346" s="69"/>
      <c r="O346" s="70">
        <f t="shared" si="304"/>
        <v>0</v>
      </c>
      <c r="P346" s="69"/>
      <c r="Q346" s="70">
        <f t="shared" si="305"/>
        <v>0</v>
      </c>
      <c r="R346" s="71">
        <f t="shared" si="306"/>
        <v>2</v>
      </c>
      <c r="S346" s="70">
        <f t="shared" si="307"/>
        <v>127.86</v>
      </c>
      <c r="T346" s="72">
        <f t="shared" si="308"/>
        <v>0</v>
      </c>
      <c r="U346" s="73">
        <f t="shared" si="309"/>
        <v>0</v>
      </c>
      <c r="V346" s="73">
        <f t="shared" si="310"/>
        <v>0</v>
      </c>
      <c r="W346" s="73">
        <f t="shared" si="311"/>
        <v>0</v>
      </c>
      <c r="X346" s="73">
        <f t="shared" si="312"/>
        <v>0</v>
      </c>
      <c r="Y346" s="73">
        <f t="shared" si="313"/>
        <v>0</v>
      </c>
      <c r="Z346" s="73">
        <f t="shared" si="314"/>
        <v>0</v>
      </c>
      <c r="AA346" s="74"/>
      <c r="AB346" s="177"/>
      <c r="AC346" s="177"/>
      <c r="AD346" s="177"/>
      <c r="AE346" s="177"/>
      <c r="AF346" s="177"/>
      <c r="AG346" s="177"/>
      <c r="AH346" s="177"/>
      <c r="AI346" s="177"/>
      <c r="AJ346" s="177"/>
      <c r="AK346" s="177"/>
      <c r="AL346" s="177"/>
      <c r="AM346" s="177"/>
      <c r="AN346" s="177"/>
      <c r="AO346" s="177"/>
      <c r="AP346" s="177"/>
      <c r="AQ346" s="177"/>
      <c r="AR346" s="177"/>
      <c r="AS346" s="177"/>
      <c r="AT346" s="177"/>
      <c r="AU346" s="71">
        <f t="shared" si="315"/>
        <v>2</v>
      </c>
      <c r="AV346" s="76">
        <f t="shared" si="316"/>
        <v>0</v>
      </c>
      <c r="AW346" s="76">
        <f t="shared" si="317"/>
        <v>0</v>
      </c>
      <c r="AX346" s="76">
        <f t="shared" si="318"/>
        <v>0</v>
      </c>
      <c r="AY346" s="76">
        <f t="shared" si="319"/>
        <v>0</v>
      </c>
      <c r="AZ346" s="76">
        <f t="shared" si="320"/>
        <v>0</v>
      </c>
      <c r="BA346" s="71">
        <f t="shared" si="321"/>
        <v>2</v>
      </c>
      <c r="BB346" s="71">
        <f t="shared" si="322"/>
        <v>0</v>
      </c>
      <c r="BC346" s="77">
        <f t="shared" si="323"/>
        <v>0</v>
      </c>
      <c r="BD346" s="77">
        <f t="shared" si="324"/>
        <v>0</v>
      </c>
      <c r="BE346" s="77">
        <f t="shared" si="325"/>
        <v>0</v>
      </c>
      <c r="BF346" s="77">
        <f t="shared" si="326"/>
        <v>0</v>
      </c>
      <c r="BG346" s="77">
        <f t="shared" si="327"/>
        <v>0</v>
      </c>
      <c r="BH346" s="77">
        <f t="shared" si="328"/>
        <v>0</v>
      </c>
      <c r="BI346" s="77">
        <f t="shared" si="329"/>
        <v>0</v>
      </c>
      <c r="BJ346" s="77">
        <f t="shared" si="330"/>
        <v>0</v>
      </c>
      <c r="BK346" s="77">
        <f t="shared" si="331"/>
        <v>0</v>
      </c>
      <c r="BL346" s="77">
        <f t="shared" si="332"/>
        <v>0</v>
      </c>
      <c r="BM346" s="77">
        <f t="shared" si="333"/>
        <v>0</v>
      </c>
      <c r="BN346" s="77">
        <f t="shared" si="334"/>
        <v>0</v>
      </c>
      <c r="BO346" s="77">
        <f t="shared" si="335"/>
        <v>0</v>
      </c>
      <c r="BP346" s="77">
        <f t="shared" si="336"/>
        <v>0</v>
      </c>
      <c r="BQ346" s="77">
        <f t="shared" si="337"/>
        <v>0</v>
      </c>
      <c r="BR346" s="77">
        <f t="shared" si="338"/>
        <v>0</v>
      </c>
      <c r="BS346" s="77">
        <f t="shared" si="339"/>
        <v>0</v>
      </c>
      <c r="BT346" s="77">
        <f t="shared" si="340"/>
        <v>0</v>
      </c>
      <c r="BU346" s="77">
        <f t="shared" si="341"/>
        <v>0</v>
      </c>
      <c r="BV346" s="77">
        <f t="shared" si="342"/>
        <v>0</v>
      </c>
      <c r="BW346" s="177"/>
      <c r="BX346" s="12" t="str">
        <f t="shared" si="343"/>
        <v/>
      </c>
      <c r="BY346" s="95">
        <f t="shared" si="344"/>
        <v>0</v>
      </c>
      <c r="BZ346" s="177">
        <f t="shared" si="345"/>
        <v>0</v>
      </c>
      <c r="CA346" s="177">
        <f t="shared" si="346"/>
        <v>0</v>
      </c>
      <c r="CB346" s="177">
        <f t="shared" si="347"/>
        <v>0</v>
      </c>
      <c r="CC346" s="177">
        <f t="shared" si="348"/>
        <v>0</v>
      </c>
      <c r="CD346" s="177">
        <f t="shared" si="349"/>
        <v>0</v>
      </c>
      <c r="CE346" s="177">
        <f t="shared" si="350"/>
        <v>0</v>
      </c>
      <c r="CF346" s="177">
        <f t="shared" si="351"/>
        <v>0</v>
      </c>
      <c r="CG346" s="9"/>
    </row>
    <row r="347" spans="1:85">
      <c r="A347" s="205" t="s">
        <v>989</v>
      </c>
      <c r="B347" s="186" t="s">
        <v>990</v>
      </c>
      <c r="C347" s="187" t="s">
        <v>991</v>
      </c>
      <c r="D347" s="177" t="s">
        <v>61</v>
      </c>
      <c r="E347" s="201">
        <v>9</v>
      </c>
      <c r="F347" s="221">
        <v>187.48</v>
      </c>
      <c r="G347" s="68">
        <f t="shared" si="300"/>
        <v>1687.32</v>
      </c>
      <c r="H347" s="69"/>
      <c r="I347" s="70">
        <f t="shared" si="301"/>
        <v>0</v>
      </c>
      <c r="J347" s="69"/>
      <c r="K347" s="70">
        <f t="shared" si="302"/>
        <v>0</v>
      </c>
      <c r="L347" s="69"/>
      <c r="M347" s="70">
        <f t="shared" si="303"/>
        <v>0</v>
      </c>
      <c r="N347" s="69"/>
      <c r="O347" s="70">
        <f t="shared" si="304"/>
        <v>0</v>
      </c>
      <c r="P347" s="69"/>
      <c r="Q347" s="70">
        <f t="shared" si="305"/>
        <v>0</v>
      </c>
      <c r="R347" s="71">
        <f t="shared" si="306"/>
        <v>9</v>
      </c>
      <c r="S347" s="70">
        <f t="shared" si="307"/>
        <v>1687.32</v>
      </c>
      <c r="T347" s="72">
        <f t="shared" si="308"/>
        <v>0</v>
      </c>
      <c r="U347" s="73">
        <f t="shared" si="309"/>
        <v>0</v>
      </c>
      <c r="V347" s="73">
        <f t="shared" si="310"/>
        <v>0</v>
      </c>
      <c r="W347" s="73">
        <f t="shared" si="311"/>
        <v>0</v>
      </c>
      <c r="X347" s="73">
        <f t="shared" si="312"/>
        <v>0</v>
      </c>
      <c r="Y347" s="73">
        <f t="shared" si="313"/>
        <v>0</v>
      </c>
      <c r="Z347" s="73">
        <f t="shared" si="314"/>
        <v>0</v>
      </c>
      <c r="AA347" s="74"/>
      <c r="AB347" s="177"/>
      <c r="AC347" s="177"/>
      <c r="AD347" s="177"/>
      <c r="AE347" s="177"/>
      <c r="AF347" s="177"/>
      <c r="AG347" s="177"/>
      <c r="AH347" s="177"/>
      <c r="AI347" s="177"/>
      <c r="AJ347" s="177"/>
      <c r="AK347" s="177"/>
      <c r="AL347" s="177"/>
      <c r="AM347" s="177"/>
      <c r="AN347" s="177"/>
      <c r="AO347" s="177"/>
      <c r="AP347" s="177"/>
      <c r="AQ347" s="177"/>
      <c r="AR347" s="177"/>
      <c r="AS347" s="177"/>
      <c r="AT347" s="177"/>
      <c r="AU347" s="71">
        <f t="shared" si="315"/>
        <v>9</v>
      </c>
      <c r="AV347" s="76">
        <f t="shared" si="316"/>
        <v>0</v>
      </c>
      <c r="AW347" s="76">
        <f t="shared" si="317"/>
        <v>0</v>
      </c>
      <c r="AX347" s="76">
        <f t="shared" si="318"/>
        <v>0</v>
      </c>
      <c r="AY347" s="76">
        <f t="shared" si="319"/>
        <v>0</v>
      </c>
      <c r="AZ347" s="76">
        <f t="shared" si="320"/>
        <v>0</v>
      </c>
      <c r="BA347" s="71">
        <f t="shared" si="321"/>
        <v>9</v>
      </c>
      <c r="BB347" s="71">
        <f t="shared" si="322"/>
        <v>0</v>
      </c>
      <c r="BC347" s="77">
        <f t="shared" si="323"/>
        <v>0</v>
      </c>
      <c r="BD347" s="77">
        <f t="shared" si="324"/>
        <v>0</v>
      </c>
      <c r="BE347" s="77">
        <f t="shared" si="325"/>
        <v>0</v>
      </c>
      <c r="BF347" s="77">
        <f t="shared" si="326"/>
        <v>0</v>
      </c>
      <c r="BG347" s="77">
        <f t="shared" si="327"/>
        <v>0</v>
      </c>
      <c r="BH347" s="77">
        <f t="shared" si="328"/>
        <v>0</v>
      </c>
      <c r="BI347" s="77">
        <f t="shared" si="329"/>
        <v>0</v>
      </c>
      <c r="BJ347" s="77">
        <f t="shared" si="330"/>
        <v>0</v>
      </c>
      <c r="BK347" s="77">
        <f t="shared" si="331"/>
        <v>0</v>
      </c>
      <c r="BL347" s="77">
        <f t="shared" si="332"/>
        <v>0</v>
      </c>
      <c r="BM347" s="77">
        <f t="shared" si="333"/>
        <v>0</v>
      </c>
      <c r="BN347" s="77">
        <f t="shared" si="334"/>
        <v>0</v>
      </c>
      <c r="BO347" s="77">
        <f t="shared" si="335"/>
        <v>0</v>
      </c>
      <c r="BP347" s="77">
        <f t="shared" si="336"/>
        <v>0</v>
      </c>
      <c r="BQ347" s="77">
        <f t="shared" si="337"/>
        <v>0</v>
      </c>
      <c r="BR347" s="77">
        <f t="shared" si="338"/>
        <v>0</v>
      </c>
      <c r="BS347" s="77">
        <f t="shared" si="339"/>
        <v>0</v>
      </c>
      <c r="BT347" s="77">
        <f t="shared" si="340"/>
        <v>0</v>
      </c>
      <c r="BU347" s="77">
        <f t="shared" si="341"/>
        <v>0</v>
      </c>
      <c r="BV347" s="77">
        <f t="shared" si="342"/>
        <v>0</v>
      </c>
      <c r="BW347" s="177"/>
      <c r="BX347" s="12" t="str">
        <f t="shared" si="343"/>
        <v/>
      </c>
      <c r="BY347" s="95">
        <f t="shared" si="344"/>
        <v>0</v>
      </c>
      <c r="BZ347" s="177">
        <f t="shared" si="345"/>
        <v>0</v>
      </c>
      <c r="CA347" s="177">
        <f t="shared" si="346"/>
        <v>0</v>
      </c>
      <c r="CB347" s="177">
        <f t="shared" si="347"/>
        <v>0</v>
      </c>
      <c r="CC347" s="177">
        <f t="shared" si="348"/>
        <v>0</v>
      </c>
      <c r="CD347" s="177">
        <f t="shared" si="349"/>
        <v>0</v>
      </c>
      <c r="CE347" s="177">
        <f t="shared" si="350"/>
        <v>0</v>
      </c>
      <c r="CF347" s="177">
        <f t="shared" si="351"/>
        <v>0</v>
      </c>
      <c r="CG347" s="9"/>
    </row>
    <row r="348" spans="1:85" ht="42.75">
      <c r="A348" s="205" t="s">
        <v>992</v>
      </c>
      <c r="B348" s="186" t="s">
        <v>993</v>
      </c>
      <c r="C348" s="208" t="s">
        <v>994</v>
      </c>
      <c r="D348" s="177" t="s">
        <v>61</v>
      </c>
      <c r="E348" s="201">
        <v>7</v>
      </c>
      <c r="F348" s="227">
        <v>333.36</v>
      </c>
      <c r="G348" s="68">
        <f t="shared" si="300"/>
        <v>2333.52</v>
      </c>
      <c r="H348" s="69"/>
      <c r="I348" s="70">
        <f t="shared" si="301"/>
        <v>0</v>
      </c>
      <c r="J348" s="69"/>
      <c r="K348" s="70">
        <f t="shared" si="302"/>
        <v>0</v>
      </c>
      <c r="L348" s="69"/>
      <c r="M348" s="70">
        <f t="shared" si="303"/>
        <v>0</v>
      </c>
      <c r="N348" s="69"/>
      <c r="O348" s="70">
        <f t="shared" si="304"/>
        <v>0</v>
      </c>
      <c r="P348" s="69"/>
      <c r="Q348" s="70">
        <f t="shared" si="305"/>
        <v>0</v>
      </c>
      <c r="R348" s="71">
        <f t="shared" si="306"/>
        <v>7</v>
      </c>
      <c r="S348" s="70">
        <f t="shared" si="307"/>
        <v>2333.52</v>
      </c>
      <c r="T348" s="72">
        <f t="shared" si="308"/>
        <v>0</v>
      </c>
      <c r="U348" s="73">
        <f t="shared" si="309"/>
        <v>0</v>
      </c>
      <c r="V348" s="73">
        <f t="shared" si="310"/>
        <v>0</v>
      </c>
      <c r="W348" s="73">
        <f t="shared" si="311"/>
        <v>0</v>
      </c>
      <c r="X348" s="73">
        <f t="shared" si="312"/>
        <v>0</v>
      </c>
      <c r="Y348" s="73">
        <f t="shared" si="313"/>
        <v>0</v>
      </c>
      <c r="Z348" s="73">
        <f t="shared" si="314"/>
        <v>0</v>
      </c>
      <c r="AA348" s="74"/>
      <c r="AB348" s="177"/>
      <c r="AC348" s="177"/>
      <c r="AD348" s="177"/>
      <c r="AE348" s="177"/>
      <c r="AF348" s="177"/>
      <c r="AG348" s="177"/>
      <c r="AH348" s="177"/>
      <c r="AI348" s="177"/>
      <c r="AJ348" s="177"/>
      <c r="AK348" s="177"/>
      <c r="AL348" s="177"/>
      <c r="AM348" s="177"/>
      <c r="AN348" s="177"/>
      <c r="AO348" s="177"/>
      <c r="AP348" s="177"/>
      <c r="AQ348" s="177"/>
      <c r="AR348" s="177"/>
      <c r="AS348" s="177"/>
      <c r="AT348" s="177"/>
      <c r="AU348" s="71">
        <f t="shared" si="315"/>
        <v>7</v>
      </c>
      <c r="AV348" s="76">
        <f t="shared" si="316"/>
        <v>0</v>
      </c>
      <c r="AW348" s="76">
        <f t="shared" si="317"/>
        <v>0</v>
      </c>
      <c r="AX348" s="76">
        <f t="shared" si="318"/>
        <v>0</v>
      </c>
      <c r="AY348" s="76">
        <f t="shared" si="319"/>
        <v>0</v>
      </c>
      <c r="AZ348" s="76">
        <f t="shared" si="320"/>
        <v>0</v>
      </c>
      <c r="BA348" s="71">
        <f t="shared" si="321"/>
        <v>7</v>
      </c>
      <c r="BB348" s="71">
        <f t="shared" si="322"/>
        <v>0</v>
      </c>
      <c r="BC348" s="77">
        <f t="shared" si="323"/>
        <v>0</v>
      </c>
      <c r="BD348" s="77">
        <f t="shared" si="324"/>
        <v>0</v>
      </c>
      <c r="BE348" s="77">
        <f t="shared" si="325"/>
        <v>0</v>
      </c>
      <c r="BF348" s="77">
        <f t="shared" si="326"/>
        <v>0</v>
      </c>
      <c r="BG348" s="77">
        <f t="shared" si="327"/>
        <v>0</v>
      </c>
      <c r="BH348" s="77">
        <f t="shared" si="328"/>
        <v>0</v>
      </c>
      <c r="BI348" s="77">
        <f t="shared" si="329"/>
        <v>0</v>
      </c>
      <c r="BJ348" s="77">
        <f t="shared" si="330"/>
        <v>0</v>
      </c>
      <c r="BK348" s="77">
        <f t="shared" si="331"/>
        <v>0</v>
      </c>
      <c r="BL348" s="77">
        <f t="shared" si="332"/>
        <v>0</v>
      </c>
      <c r="BM348" s="77">
        <f t="shared" si="333"/>
        <v>0</v>
      </c>
      <c r="BN348" s="77">
        <f t="shared" si="334"/>
        <v>0</v>
      </c>
      <c r="BO348" s="77">
        <f t="shared" si="335"/>
        <v>0</v>
      </c>
      <c r="BP348" s="77">
        <f t="shared" si="336"/>
        <v>0</v>
      </c>
      <c r="BQ348" s="77">
        <f t="shared" si="337"/>
        <v>0</v>
      </c>
      <c r="BR348" s="77">
        <f t="shared" si="338"/>
        <v>0</v>
      </c>
      <c r="BS348" s="77">
        <f t="shared" si="339"/>
        <v>0</v>
      </c>
      <c r="BT348" s="77">
        <f t="shared" si="340"/>
        <v>0</v>
      </c>
      <c r="BU348" s="77">
        <f t="shared" si="341"/>
        <v>0</v>
      </c>
      <c r="BV348" s="77">
        <f t="shared" si="342"/>
        <v>0</v>
      </c>
      <c r="BW348" s="177"/>
      <c r="BX348" s="12" t="str">
        <f t="shared" si="343"/>
        <v/>
      </c>
      <c r="BY348" s="95">
        <f t="shared" si="344"/>
        <v>0</v>
      </c>
      <c r="BZ348" s="177">
        <f t="shared" si="345"/>
        <v>0</v>
      </c>
      <c r="CA348" s="177">
        <f t="shared" si="346"/>
        <v>0</v>
      </c>
      <c r="CB348" s="177">
        <f t="shared" si="347"/>
        <v>0</v>
      </c>
      <c r="CC348" s="177">
        <f t="shared" si="348"/>
        <v>0</v>
      </c>
      <c r="CD348" s="177">
        <f t="shared" si="349"/>
        <v>0</v>
      </c>
      <c r="CE348" s="177">
        <f t="shared" si="350"/>
        <v>0</v>
      </c>
      <c r="CF348" s="177">
        <f t="shared" si="351"/>
        <v>0</v>
      </c>
      <c r="CG348" s="9"/>
    </row>
    <row r="349" spans="1:85" ht="43.5">
      <c r="A349" s="205" t="s">
        <v>995</v>
      </c>
      <c r="B349" s="186" t="s">
        <v>996</v>
      </c>
      <c r="C349" s="202" t="s">
        <v>997</v>
      </c>
      <c r="D349" s="177" t="s">
        <v>61</v>
      </c>
      <c r="E349" s="201">
        <v>2</v>
      </c>
      <c r="F349" s="227">
        <v>923.1</v>
      </c>
      <c r="G349" s="68">
        <f t="shared" si="300"/>
        <v>1846.2</v>
      </c>
      <c r="H349" s="69"/>
      <c r="I349" s="70">
        <f t="shared" si="301"/>
        <v>0</v>
      </c>
      <c r="J349" s="69"/>
      <c r="K349" s="70">
        <f t="shared" si="302"/>
        <v>0</v>
      </c>
      <c r="L349" s="69"/>
      <c r="M349" s="70">
        <f t="shared" si="303"/>
        <v>0</v>
      </c>
      <c r="N349" s="69"/>
      <c r="O349" s="70">
        <f t="shared" si="304"/>
        <v>0</v>
      </c>
      <c r="P349" s="69"/>
      <c r="Q349" s="70">
        <f t="shared" si="305"/>
        <v>0</v>
      </c>
      <c r="R349" s="71">
        <f t="shared" si="306"/>
        <v>2</v>
      </c>
      <c r="S349" s="70">
        <f t="shared" si="307"/>
        <v>1846.2</v>
      </c>
      <c r="T349" s="72">
        <f t="shared" si="308"/>
        <v>0</v>
      </c>
      <c r="U349" s="73">
        <f t="shared" si="309"/>
        <v>0</v>
      </c>
      <c r="V349" s="73">
        <f t="shared" si="310"/>
        <v>0</v>
      </c>
      <c r="W349" s="73">
        <f t="shared" si="311"/>
        <v>0</v>
      </c>
      <c r="X349" s="73">
        <f t="shared" si="312"/>
        <v>0</v>
      </c>
      <c r="Y349" s="73">
        <f t="shared" si="313"/>
        <v>0</v>
      </c>
      <c r="Z349" s="73">
        <f t="shared" si="314"/>
        <v>0</v>
      </c>
      <c r="AA349" s="74"/>
      <c r="AB349" s="177"/>
      <c r="AC349" s="177"/>
      <c r="AD349" s="177"/>
      <c r="AE349" s="177"/>
      <c r="AF349" s="177"/>
      <c r="AG349" s="177"/>
      <c r="AH349" s="177"/>
      <c r="AI349" s="177"/>
      <c r="AJ349" s="177"/>
      <c r="AK349" s="177"/>
      <c r="AL349" s="177"/>
      <c r="AM349" s="177"/>
      <c r="AN349" s="177"/>
      <c r="AO349" s="177"/>
      <c r="AP349" s="177"/>
      <c r="AQ349" s="177"/>
      <c r="AR349" s="177"/>
      <c r="AS349" s="177"/>
      <c r="AT349" s="177"/>
      <c r="AU349" s="71">
        <f t="shared" si="315"/>
        <v>2</v>
      </c>
      <c r="AV349" s="76">
        <f t="shared" si="316"/>
        <v>0</v>
      </c>
      <c r="AW349" s="76">
        <f t="shared" si="317"/>
        <v>0</v>
      </c>
      <c r="AX349" s="76">
        <f t="shared" si="318"/>
        <v>0</v>
      </c>
      <c r="AY349" s="76">
        <f t="shared" si="319"/>
        <v>0</v>
      </c>
      <c r="AZ349" s="76">
        <f t="shared" si="320"/>
        <v>0</v>
      </c>
      <c r="BA349" s="71">
        <f t="shared" si="321"/>
        <v>2</v>
      </c>
      <c r="BB349" s="71">
        <f t="shared" si="322"/>
        <v>0</v>
      </c>
      <c r="BC349" s="77">
        <f t="shared" si="323"/>
        <v>0</v>
      </c>
      <c r="BD349" s="77">
        <f t="shared" si="324"/>
        <v>0</v>
      </c>
      <c r="BE349" s="77">
        <f t="shared" si="325"/>
        <v>0</v>
      </c>
      <c r="BF349" s="77">
        <f t="shared" si="326"/>
        <v>0</v>
      </c>
      <c r="BG349" s="77">
        <f t="shared" si="327"/>
        <v>0</v>
      </c>
      <c r="BH349" s="77">
        <f t="shared" si="328"/>
        <v>0</v>
      </c>
      <c r="BI349" s="77">
        <f t="shared" si="329"/>
        <v>0</v>
      </c>
      <c r="BJ349" s="77">
        <f t="shared" si="330"/>
        <v>0</v>
      </c>
      <c r="BK349" s="77">
        <f t="shared" si="331"/>
        <v>0</v>
      </c>
      <c r="BL349" s="77">
        <f t="shared" si="332"/>
        <v>0</v>
      </c>
      <c r="BM349" s="77">
        <f t="shared" si="333"/>
        <v>0</v>
      </c>
      <c r="BN349" s="77">
        <f t="shared" si="334"/>
        <v>0</v>
      </c>
      <c r="BO349" s="77">
        <f t="shared" si="335"/>
        <v>0</v>
      </c>
      <c r="BP349" s="77">
        <f t="shared" si="336"/>
        <v>0</v>
      </c>
      <c r="BQ349" s="77">
        <f t="shared" si="337"/>
        <v>0</v>
      </c>
      <c r="BR349" s="77">
        <f t="shared" si="338"/>
        <v>0</v>
      </c>
      <c r="BS349" s="77">
        <f t="shared" si="339"/>
        <v>0</v>
      </c>
      <c r="BT349" s="77">
        <f t="shared" si="340"/>
        <v>0</v>
      </c>
      <c r="BU349" s="77">
        <f t="shared" si="341"/>
        <v>0</v>
      </c>
      <c r="BV349" s="77">
        <f t="shared" si="342"/>
        <v>0</v>
      </c>
      <c r="BW349" s="177"/>
      <c r="BX349" s="12" t="str">
        <f t="shared" si="343"/>
        <v/>
      </c>
      <c r="BY349" s="95">
        <f t="shared" si="344"/>
        <v>0</v>
      </c>
      <c r="BZ349" s="177">
        <f t="shared" si="345"/>
        <v>0</v>
      </c>
      <c r="CA349" s="177">
        <f t="shared" si="346"/>
        <v>0</v>
      </c>
      <c r="CB349" s="177">
        <f t="shared" si="347"/>
        <v>0</v>
      </c>
      <c r="CC349" s="177">
        <f t="shared" si="348"/>
        <v>0</v>
      </c>
      <c r="CD349" s="177">
        <f t="shared" si="349"/>
        <v>0</v>
      </c>
      <c r="CE349" s="177">
        <f t="shared" si="350"/>
        <v>0</v>
      </c>
      <c r="CF349" s="177">
        <f t="shared" si="351"/>
        <v>0</v>
      </c>
      <c r="CG349" s="9"/>
    </row>
    <row r="350" spans="1:85" ht="29.25">
      <c r="A350" s="205" t="s">
        <v>998</v>
      </c>
      <c r="B350" s="186" t="s">
        <v>999</v>
      </c>
      <c r="C350" s="192" t="s">
        <v>1000</v>
      </c>
      <c r="D350" s="177" t="s">
        <v>61</v>
      </c>
      <c r="E350" s="201">
        <v>2</v>
      </c>
      <c r="F350" s="227">
        <v>875.05</v>
      </c>
      <c r="G350" s="68">
        <f t="shared" si="300"/>
        <v>1750.1</v>
      </c>
      <c r="H350" s="69"/>
      <c r="I350" s="70">
        <f t="shared" si="301"/>
        <v>0</v>
      </c>
      <c r="J350" s="69"/>
      <c r="K350" s="70">
        <f t="shared" si="302"/>
        <v>0</v>
      </c>
      <c r="L350" s="69"/>
      <c r="M350" s="70">
        <f t="shared" si="303"/>
        <v>0</v>
      </c>
      <c r="N350" s="69"/>
      <c r="O350" s="70">
        <f t="shared" si="304"/>
        <v>0</v>
      </c>
      <c r="P350" s="69"/>
      <c r="Q350" s="70">
        <f t="shared" si="305"/>
        <v>0</v>
      </c>
      <c r="R350" s="71">
        <f t="shared" si="306"/>
        <v>2</v>
      </c>
      <c r="S350" s="70">
        <f t="shared" si="307"/>
        <v>1750.1</v>
      </c>
      <c r="T350" s="72">
        <f t="shared" si="308"/>
        <v>0</v>
      </c>
      <c r="U350" s="73">
        <f t="shared" si="309"/>
        <v>0</v>
      </c>
      <c r="V350" s="73">
        <f t="shared" si="310"/>
        <v>0</v>
      </c>
      <c r="W350" s="73">
        <f t="shared" si="311"/>
        <v>0</v>
      </c>
      <c r="X350" s="73">
        <f t="shared" si="312"/>
        <v>0</v>
      </c>
      <c r="Y350" s="73">
        <f t="shared" si="313"/>
        <v>0</v>
      </c>
      <c r="Z350" s="73">
        <f t="shared" si="314"/>
        <v>0</v>
      </c>
      <c r="AA350" s="74"/>
      <c r="AB350" s="177"/>
      <c r="AC350" s="177"/>
      <c r="AD350" s="177"/>
      <c r="AE350" s="177"/>
      <c r="AF350" s="177"/>
      <c r="AG350" s="177"/>
      <c r="AH350" s="177"/>
      <c r="AI350" s="177"/>
      <c r="AJ350" s="177"/>
      <c r="AK350" s="177"/>
      <c r="AL350" s="177"/>
      <c r="AM350" s="177"/>
      <c r="AN350" s="177"/>
      <c r="AO350" s="177"/>
      <c r="AP350" s="177"/>
      <c r="AQ350" s="177"/>
      <c r="AR350" s="177"/>
      <c r="AS350" s="177"/>
      <c r="AT350" s="177"/>
      <c r="AU350" s="71">
        <f t="shared" si="315"/>
        <v>2</v>
      </c>
      <c r="AV350" s="76">
        <f t="shared" si="316"/>
        <v>0</v>
      </c>
      <c r="AW350" s="76">
        <f t="shared" si="317"/>
        <v>0</v>
      </c>
      <c r="AX350" s="76">
        <f t="shared" si="318"/>
        <v>0</v>
      </c>
      <c r="AY350" s="76">
        <f t="shared" si="319"/>
        <v>0</v>
      </c>
      <c r="AZ350" s="76">
        <f t="shared" si="320"/>
        <v>0</v>
      </c>
      <c r="BA350" s="71">
        <f t="shared" si="321"/>
        <v>2</v>
      </c>
      <c r="BB350" s="71">
        <f t="shared" si="322"/>
        <v>0</v>
      </c>
      <c r="BC350" s="77">
        <f t="shared" si="323"/>
        <v>0</v>
      </c>
      <c r="BD350" s="77">
        <f t="shared" si="324"/>
        <v>0</v>
      </c>
      <c r="BE350" s="77">
        <f t="shared" si="325"/>
        <v>0</v>
      </c>
      <c r="BF350" s="77">
        <f t="shared" si="326"/>
        <v>0</v>
      </c>
      <c r="BG350" s="77">
        <f t="shared" si="327"/>
        <v>0</v>
      </c>
      <c r="BH350" s="77">
        <f t="shared" si="328"/>
        <v>0</v>
      </c>
      <c r="BI350" s="77">
        <f t="shared" si="329"/>
        <v>0</v>
      </c>
      <c r="BJ350" s="77">
        <f t="shared" si="330"/>
        <v>0</v>
      </c>
      <c r="BK350" s="77">
        <f t="shared" si="331"/>
        <v>0</v>
      </c>
      <c r="BL350" s="77">
        <f t="shared" si="332"/>
        <v>0</v>
      </c>
      <c r="BM350" s="77">
        <f t="shared" si="333"/>
        <v>0</v>
      </c>
      <c r="BN350" s="77">
        <f t="shared" si="334"/>
        <v>0</v>
      </c>
      <c r="BO350" s="77">
        <f t="shared" si="335"/>
        <v>0</v>
      </c>
      <c r="BP350" s="77">
        <f t="shared" si="336"/>
        <v>0</v>
      </c>
      <c r="BQ350" s="77">
        <f t="shared" si="337"/>
        <v>0</v>
      </c>
      <c r="BR350" s="77">
        <f t="shared" si="338"/>
        <v>0</v>
      </c>
      <c r="BS350" s="77">
        <f t="shared" si="339"/>
        <v>0</v>
      </c>
      <c r="BT350" s="77">
        <f t="shared" si="340"/>
        <v>0</v>
      </c>
      <c r="BU350" s="77">
        <f t="shared" si="341"/>
        <v>0</v>
      </c>
      <c r="BV350" s="77">
        <f t="shared" si="342"/>
        <v>0</v>
      </c>
      <c r="BW350" s="177"/>
      <c r="BX350" s="12" t="str">
        <f t="shared" si="343"/>
        <v/>
      </c>
      <c r="BY350" s="95">
        <f t="shared" si="344"/>
        <v>0</v>
      </c>
      <c r="BZ350" s="177">
        <f t="shared" si="345"/>
        <v>0</v>
      </c>
      <c r="CA350" s="177">
        <f t="shared" si="346"/>
        <v>0</v>
      </c>
      <c r="CB350" s="177">
        <f t="shared" si="347"/>
        <v>0</v>
      </c>
      <c r="CC350" s="177">
        <f t="shared" si="348"/>
        <v>0</v>
      </c>
      <c r="CD350" s="177">
        <f t="shared" si="349"/>
        <v>0</v>
      </c>
      <c r="CE350" s="177">
        <f t="shared" si="350"/>
        <v>0</v>
      </c>
      <c r="CF350" s="177">
        <f t="shared" si="351"/>
        <v>0</v>
      </c>
      <c r="CG350" s="9"/>
    </row>
    <row r="351" spans="1:85" ht="28.5">
      <c r="A351" s="205" t="s">
        <v>672</v>
      </c>
      <c r="B351" s="186" t="s">
        <v>1001</v>
      </c>
      <c r="C351" s="187" t="s">
        <v>1002</v>
      </c>
      <c r="D351" s="177" t="s">
        <v>61</v>
      </c>
      <c r="E351" s="201">
        <v>1</v>
      </c>
      <c r="F351" s="221">
        <v>372.34</v>
      </c>
      <c r="G351" s="68">
        <f t="shared" si="300"/>
        <v>372.34</v>
      </c>
      <c r="H351" s="69"/>
      <c r="I351" s="70">
        <f t="shared" si="301"/>
        <v>0</v>
      </c>
      <c r="J351" s="69"/>
      <c r="K351" s="70">
        <f t="shared" si="302"/>
        <v>0</v>
      </c>
      <c r="L351" s="69"/>
      <c r="M351" s="70">
        <f t="shared" si="303"/>
        <v>0</v>
      </c>
      <c r="N351" s="69"/>
      <c r="O351" s="70">
        <f t="shared" si="304"/>
        <v>0</v>
      </c>
      <c r="P351" s="69"/>
      <c r="Q351" s="70">
        <f t="shared" si="305"/>
        <v>0</v>
      </c>
      <c r="R351" s="71">
        <f t="shared" si="306"/>
        <v>1</v>
      </c>
      <c r="S351" s="70">
        <f t="shared" si="307"/>
        <v>372.34</v>
      </c>
      <c r="T351" s="72">
        <f t="shared" si="308"/>
        <v>0</v>
      </c>
      <c r="U351" s="73">
        <f t="shared" si="309"/>
        <v>0</v>
      </c>
      <c r="V351" s="73">
        <f t="shared" si="310"/>
        <v>0</v>
      </c>
      <c r="W351" s="73">
        <f t="shared" si="311"/>
        <v>0</v>
      </c>
      <c r="X351" s="73">
        <f t="shared" si="312"/>
        <v>0</v>
      </c>
      <c r="Y351" s="73">
        <f t="shared" si="313"/>
        <v>0</v>
      </c>
      <c r="Z351" s="73">
        <f t="shared" si="314"/>
        <v>0</v>
      </c>
      <c r="AA351" s="74"/>
      <c r="AB351" s="177"/>
      <c r="AC351" s="177"/>
      <c r="AD351" s="177"/>
      <c r="AE351" s="177"/>
      <c r="AF351" s="177"/>
      <c r="AG351" s="177"/>
      <c r="AH351" s="177"/>
      <c r="AI351" s="177"/>
      <c r="AJ351" s="177"/>
      <c r="AK351" s="177"/>
      <c r="AL351" s="177"/>
      <c r="AM351" s="177"/>
      <c r="AN351" s="177"/>
      <c r="AO351" s="177"/>
      <c r="AP351" s="177"/>
      <c r="AQ351" s="177"/>
      <c r="AR351" s="177"/>
      <c r="AS351" s="177"/>
      <c r="AT351" s="177"/>
      <c r="AU351" s="71">
        <f t="shared" si="315"/>
        <v>1</v>
      </c>
      <c r="AV351" s="76">
        <f t="shared" si="316"/>
        <v>0</v>
      </c>
      <c r="AW351" s="76">
        <f t="shared" si="317"/>
        <v>0</v>
      </c>
      <c r="AX351" s="76">
        <f t="shared" si="318"/>
        <v>0</v>
      </c>
      <c r="AY351" s="76">
        <f t="shared" si="319"/>
        <v>0</v>
      </c>
      <c r="AZ351" s="76">
        <f t="shared" si="320"/>
        <v>0</v>
      </c>
      <c r="BA351" s="71">
        <f t="shared" si="321"/>
        <v>1</v>
      </c>
      <c r="BB351" s="71">
        <f t="shared" si="322"/>
        <v>0</v>
      </c>
      <c r="BC351" s="77">
        <f t="shared" si="323"/>
        <v>0</v>
      </c>
      <c r="BD351" s="77">
        <f t="shared" si="324"/>
        <v>0</v>
      </c>
      <c r="BE351" s="77">
        <f t="shared" si="325"/>
        <v>0</v>
      </c>
      <c r="BF351" s="77">
        <f t="shared" si="326"/>
        <v>0</v>
      </c>
      <c r="BG351" s="77">
        <f t="shared" si="327"/>
        <v>0</v>
      </c>
      <c r="BH351" s="77">
        <f t="shared" si="328"/>
        <v>0</v>
      </c>
      <c r="BI351" s="77">
        <f t="shared" si="329"/>
        <v>0</v>
      </c>
      <c r="BJ351" s="77">
        <f t="shared" si="330"/>
        <v>0</v>
      </c>
      <c r="BK351" s="77">
        <f t="shared" si="331"/>
        <v>0</v>
      </c>
      <c r="BL351" s="77">
        <f t="shared" si="332"/>
        <v>0</v>
      </c>
      <c r="BM351" s="77">
        <f t="shared" si="333"/>
        <v>0</v>
      </c>
      <c r="BN351" s="77">
        <f t="shared" si="334"/>
        <v>0</v>
      </c>
      <c r="BO351" s="77">
        <f t="shared" si="335"/>
        <v>0</v>
      </c>
      <c r="BP351" s="77">
        <f t="shared" si="336"/>
        <v>0</v>
      </c>
      <c r="BQ351" s="77">
        <f t="shared" si="337"/>
        <v>0</v>
      </c>
      <c r="BR351" s="77">
        <f t="shared" si="338"/>
        <v>0</v>
      </c>
      <c r="BS351" s="77">
        <f t="shared" si="339"/>
        <v>0</v>
      </c>
      <c r="BT351" s="77">
        <f t="shared" si="340"/>
        <v>0</v>
      </c>
      <c r="BU351" s="77">
        <f t="shared" si="341"/>
        <v>0</v>
      </c>
      <c r="BV351" s="77">
        <f t="shared" si="342"/>
        <v>0</v>
      </c>
      <c r="BW351" s="177"/>
      <c r="BX351" s="12" t="str">
        <f t="shared" si="343"/>
        <v/>
      </c>
      <c r="BY351" s="95">
        <f t="shared" si="344"/>
        <v>0</v>
      </c>
      <c r="BZ351" s="177">
        <f t="shared" si="345"/>
        <v>0</v>
      </c>
      <c r="CA351" s="177">
        <f t="shared" si="346"/>
        <v>0</v>
      </c>
      <c r="CB351" s="177">
        <f t="shared" si="347"/>
        <v>0</v>
      </c>
      <c r="CC351" s="177">
        <f t="shared" si="348"/>
        <v>0</v>
      </c>
      <c r="CD351" s="177">
        <f t="shared" si="349"/>
        <v>0</v>
      </c>
      <c r="CE351" s="177">
        <f t="shared" si="350"/>
        <v>0</v>
      </c>
      <c r="CF351" s="177">
        <f t="shared" si="351"/>
        <v>0</v>
      </c>
      <c r="CG351" s="9"/>
    </row>
    <row r="352" spans="1:85" ht="28.5">
      <c r="A352" s="205" t="s">
        <v>1003</v>
      </c>
      <c r="B352" s="186" t="s">
        <v>1004</v>
      </c>
      <c r="C352" s="187" t="s">
        <v>1005</v>
      </c>
      <c r="D352" s="177" t="s">
        <v>61</v>
      </c>
      <c r="E352" s="201">
        <v>1</v>
      </c>
      <c r="F352" s="221">
        <v>304.83999999999997</v>
      </c>
      <c r="G352" s="68">
        <f t="shared" si="300"/>
        <v>304.83999999999997</v>
      </c>
      <c r="H352" s="69"/>
      <c r="I352" s="70">
        <f t="shared" si="301"/>
        <v>0</v>
      </c>
      <c r="J352" s="69"/>
      <c r="K352" s="70">
        <f t="shared" si="302"/>
        <v>0</v>
      </c>
      <c r="L352" s="69"/>
      <c r="M352" s="70">
        <f t="shared" si="303"/>
        <v>0</v>
      </c>
      <c r="N352" s="69"/>
      <c r="O352" s="70">
        <f t="shared" si="304"/>
        <v>0</v>
      </c>
      <c r="P352" s="69"/>
      <c r="Q352" s="70">
        <f t="shared" si="305"/>
        <v>0</v>
      </c>
      <c r="R352" s="71">
        <f t="shared" si="306"/>
        <v>1</v>
      </c>
      <c r="S352" s="70">
        <f t="shared" si="307"/>
        <v>304.83999999999997</v>
      </c>
      <c r="T352" s="72">
        <f t="shared" si="308"/>
        <v>0</v>
      </c>
      <c r="U352" s="73">
        <f t="shared" si="309"/>
        <v>0</v>
      </c>
      <c r="V352" s="73">
        <f t="shared" si="310"/>
        <v>0</v>
      </c>
      <c r="W352" s="73">
        <f t="shared" si="311"/>
        <v>0</v>
      </c>
      <c r="X352" s="73">
        <f t="shared" si="312"/>
        <v>0</v>
      </c>
      <c r="Y352" s="73">
        <f t="shared" si="313"/>
        <v>0</v>
      </c>
      <c r="Z352" s="73">
        <f t="shared" si="314"/>
        <v>0</v>
      </c>
      <c r="AA352" s="74"/>
      <c r="AB352" s="177"/>
      <c r="AC352" s="177"/>
      <c r="AD352" s="177"/>
      <c r="AE352" s="177"/>
      <c r="AF352" s="177"/>
      <c r="AG352" s="177"/>
      <c r="AH352" s="177"/>
      <c r="AI352" s="177"/>
      <c r="AJ352" s="177"/>
      <c r="AK352" s="177"/>
      <c r="AL352" s="177"/>
      <c r="AM352" s="177"/>
      <c r="AN352" s="177"/>
      <c r="AO352" s="177"/>
      <c r="AP352" s="177"/>
      <c r="AQ352" s="177"/>
      <c r="AR352" s="177"/>
      <c r="AS352" s="177"/>
      <c r="AT352" s="177"/>
      <c r="AU352" s="71">
        <f t="shared" si="315"/>
        <v>1</v>
      </c>
      <c r="AV352" s="76">
        <f t="shared" si="316"/>
        <v>0</v>
      </c>
      <c r="AW352" s="76">
        <f t="shared" si="317"/>
        <v>0</v>
      </c>
      <c r="AX352" s="76">
        <f t="shared" si="318"/>
        <v>0</v>
      </c>
      <c r="AY352" s="76">
        <f t="shared" si="319"/>
        <v>0</v>
      </c>
      <c r="AZ352" s="76">
        <f t="shared" si="320"/>
        <v>0</v>
      </c>
      <c r="BA352" s="71">
        <f t="shared" si="321"/>
        <v>1</v>
      </c>
      <c r="BB352" s="71">
        <f t="shared" si="322"/>
        <v>0</v>
      </c>
      <c r="BC352" s="77">
        <f t="shared" si="323"/>
        <v>0</v>
      </c>
      <c r="BD352" s="77">
        <f t="shared" si="324"/>
        <v>0</v>
      </c>
      <c r="BE352" s="77">
        <f t="shared" si="325"/>
        <v>0</v>
      </c>
      <c r="BF352" s="77">
        <f t="shared" si="326"/>
        <v>0</v>
      </c>
      <c r="BG352" s="77">
        <f t="shared" si="327"/>
        <v>0</v>
      </c>
      <c r="BH352" s="77">
        <f t="shared" si="328"/>
        <v>0</v>
      </c>
      <c r="BI352" s="77">
        <f t="shared" si="329"/>
        <v>0</v>
      </c>
      <c r="BJ352" s="77">
        <f t="shared" si="330"/>
        <v>0</v>
      </c>
      <c r="BK352" s="77">
        <f t="shared" si="331"/>
        <v>0</v>
      </c>
      <c r="BL352" s="77">
        <f t="shared" si="332"/>
        <v>0</v>
      </c>
      <c r="BM352" s="77">
        <f t="shared" si="333"/>
        <v>0</v>
      </c>
      <c r="BN352" s="77">
        <f t="shared" si="334"/>
        <v>0</v>
      </c>
      <c r="BO352" s="77">
        <f t="shared" si="335"/>
        <v>0</v>
      </c>
      <c r="BP352" s="77">
        <f t="shared" si="336"/>
        <v>0</v>
      </c>
      <c r="BQ352" s="77">
        <f t="shared" si="337"/>
        <v>0</v>
      </c>
      <c r="BR352" s="77">
        <f t="shared" si="338"/>
        <v>0</v>
      </c>
      <c r="BS352" s="77">
        <f t="shared" si="339"/>
        <v>0</v>
      </c>
      <c r="BT352" s="77">
        <f t="shared" si="340"/>
        <v>0</v>
      </c>
      <c r="BU352" s="77">
        <f t="shared" si="341"/>
        <v>0</v>
      </c>
      <c r="BV352" s="77">
        <f t="shared" si="342"/>
        <v>0</v>
      </c>
      <c r="BW352" s="177"/>
      <c r="BX352" s="12" t="str">
        <f t="shared" si="343"/>
        <v/>
      </c>
      <c r="BY352" s="95">
        <f t="shared" si="344"/>
        <v>0</v>
      </c>
      <c r="BZ352" s="177">
        <f t="shared" si="345"/>
        <v>0</v>
      </c>
      <c r="CA352" s="177">
        <f t="shared" si="346"/>
        <v>0</v>
      </c>
      <c r="CB352" s="177">
        <f t="shared" si="347"/>
        <v>0</v>
      </c>
      <c r="CC352" s="177">
        <f t="shared" si="348"/>
        <v>0</v>
      </c>
      <c r="CD352" s="177">
        <f t="shared" si="349"/>
        <v>0</v>
      </c>
      <c r="CE352" s="177">
        <f t="shared" si="350"/>
        <v>0</v>
      </c>
      <c r="CF352" s="177">
        <f t="shared" si="351"/>
        <v>0</v>
      </c>
      <c r="CG352" s="9"/>
    </row>
    <row r="353" spans="1:85" ht="28.5">
      <c r="A353" s="205" t="s">
        <v>465</v>
      </c>
      <c r="B353" s="186" t="s">
        <v>1006</v>
      </c>
      <c r="C353" s="187" t="s">
        <v>1002</v>
      </c>
      <c r="D353" s="177" t="s">
        <v>61</v>
      </c>
      <c r="E353" s="201">
        <v>1</v>
      </c>
      <c r="F353" s="221">
        <v>210.34</v>
      </c>
      <c r="G353" s="68">
        <f t="shared" si="300"/>
        <v>210.34</v>
      </c>
      <c r="H353" s="69"/>
      <c r="I353" s="70">
        <f t="shared" si="301"/>
        <v>0</v>
      </c>
      <c r="J353" s="69"/>
      <c r="K353" s="70">
        <f t="shared" si="302"/>
        <v>0</v>
      </c>
      <c r="L353" s="69"/>
      <c r="M353" s="70">
        <f t="shared" si="303"/>
        <v>0</v>
      </c>
      <c r="N353" s="69"/>
      <c r="O353" s="70">
        <f t="shared" si="304"/>
        <v>0</v>
      </c>
      <c r="P353" s="69"/>
      <c r="Q353" s="70">
        <f t="shared" si="305"/>
        <v>0</v>
      </c>
      <c r="R353" s="71">
        <f t="shared" si="306"/>
        <v>1</v>
      </c>
      <c r="S353" s="70">
        <f t="shared" si="307"/>
        <v>210.34</v>
      </c>
      <c r="T353" s="72">
        <f t="shared" si="308"/>
        <v>0</v>
      </c>
      <c r="U353" s="73">
        <f t="shared" si="309"/>
        <v>0</v>
      </c>
      <c r="V353" s="73">
        <f t="shared" si="310"/>
        <v>0</v>
      </c>
      <c r="W353" s="73">
        <f t="shared" si="311"/>
        <v>0</v>
      </c>
      <c r="X353" s="73">
        <f t="shared" si="312"/>
        <v>0</v>
      </c>
      <c r="Y353" s="73">
        <f t="shared" si="313"/>
        <v>0</v>
      </c>
      <c r="Z353" s="73">
        <f t="shared" si="314"/>
        <v>0</v>
      </c>
      <c r="AA353" s="74"/>
      <c r="AB353" s="177"/>
      <c r="AC353" s="177"/>
      <c r="AD353" s="177"/>
      <c r="AE353" s="177"/>
      <c r="AF353" s="177"/>
      <c r="AG353" s="177"/>
      <c r="AH353" s="177"/>
      <c r="AI353" s="177"/>
      <c r="AJ353" s="177"/>
      <c r="AK353" s="177"/>
      <c r="AL353" s="177"/>
      <c r="AM353" s="177"/>
      <c r="AN353" s="177"/>
      <c r="AO353" s="177"/>
      <c r="AP353" s="177"/>
      <c r="AQ353" s="177"/>
      <c r="AR353" s="177"/>
      <c r="AS353" s="177"/>
      <c r="AT353" s="177"/>
      <c r="AU353" s="71">
        <f t="shared" si="315"/>
        <v>1</v>
      </c>
      <c r="AV353" s="76">
        <f t="shared" si="316"/>
        <v>0</v>
      </c>
      <c r="AW353" s="76">
        <f t="shared" si="317"/>
        <v>0</v>
      </c>
      <c r="AX353" s="76">
        <f t="shared" si="318"/>
        <v>0</v>
      </c>
      <c r="AY353" s="76">
        <f t="shared" si="319"/>
        <v>0</v>
      </c>
      <c r="AZ353" s="76">
        <f t="shared" si="320"/>
        <v>0</v>
      </c>
      <c r="BA353" s="71">
        <f t="shared" si="321"/>
        <v>1</v>
      </c>
      <c r="BB353" s="71">
        <f t="shared" si="322"/>
        <v>0</v>
      </c>
      <c r="BC353" s="77">
        <f t="shared" si="323"/>
        <v>0</v>
      </c>
      <c r="BD353" s="77">
        <f t="shared" si="324"/>
        <v>0</v>
      </c>
      <c r="BE353" s="77">
        <f t="shared" si="325"/>
        <v>0</v>
      </c>
      <c r="BF353" s="77">
        <f t="shared" si="326"/>
        <v>0</v>
      </c>
      <c r="BG353" s="77">
        <f t="shared" si="327"/>
        <v>0</v>
      </c>
      <c r="BH353" s="77">
        <f t="shared" si="328"/>
        <v>0</v>
      </c>
      <c r="BI353" s="77">
        <f t="shared" si="329"/>
        <v>0</v>
      </c>
      <c r="BJ353" s="77">
        <f t="shared" si="330"/>
        <v>0</v>
      </c>
      <c r="BK353" s="77">
        <f t="shared" si="331"/>
        <v>0</v>
      </c>
      <c r="BL353" s="77">
        <f t="shared" si="332"/>
        <v>0</v>
      </c>
      <c r="BM353" s="77">
        <f t="shared" si="333"/>
        <v>0</v>
      </c>
      <c r="BN353" s="77">
        <f t="shared" si="334"/>
        <v>0</v>
      </c>
      <c r="BO353" s="77">
        <f t="shared" si="335"/>
        <v>0</v>
      </c>
      <c r="BP353" s="77">
        <f t="shared" si="336"/>
        <v>0</v>
      </c>
      <c r="BQ353" s="77">
        <f t="shared" si="337"/>
        <v>0</v>
      </c>
      <c r="BR353" s="77">
        <f t="shared" si="338"/>
        <v>0</v>
      </c>
      <c r="BS353" s="77">
        <f t="shared" si="339"/>
        <v>0</v>
      </c>
      <c r="BT353" s="77">
        <f t="shared" si="340"/>
        <v>0</v>
      </c>
      <c r="BU353" s="77">
        <f t="shared" si="341"/>
        <v>0</v>
      </c>
      <c r="BV353" s="77">
        <f t="shared" si="342"/>
        <v>0</v>
      </c>
      <c r="BW353" s="177"/>
      <c r="BX353" s="12" t="str">
        <f t="shared" si="343"/>
        <v/>
      </c>
      <c r="BY353" s="95">
        <f t="shared" si="344"/>
        <v>0</v>
      </c>
      <c r="BZ353" s="177">
        <f t="shared" si="345"/>
        <v>0</v>
      </c>
      <c r="CA353" s="177">
        <f t="shared" si="346"/>
        <v>0</v>
      </c>
      <c r="CB353" s="177">
        <f t="shared" si="347"/>
        <v>0</v>
      </c>
      <c r="CC353" s="177">
        <f t="shared" si="348"/>
        <v>0</v>
      </c>
      <c r="CD353" s="177">
        <f t="shared" si="349"/>
        <v>0</v>
      </c>
      <c r="CE353" s="177">
        <f t="shared" si="350"/>
        <v>0</v>
      </c>
      <c r="CF353" s="177">
        <f t="shared" si="351"/>
        <v>0</v>
      </c>
      <c r="CG353" s="9"/>
    </row>
    <row r="354" spans="1:85">
      <c r="A354" s="205"/>
      <c r="B354" s="186" t="s">
        <v>1007</v>
      </c>
      <c r="C354" s="198" t="s">
        <v>1008</v>
      </c>
      <c r="D354" s="217"/>
      <c r="E354" s="226"/>
      <c r="F354" s="221"/>
      <c r="G354" s="68">
        <f t="shared" si="300"/>
        <v>0</v>
      </c>
      <c r="H354" s="69"/>
      <c r="I354" s="70">
        <f t="shared" si="301"/>
        <v>0</v>
      </c>
      <c r="J354" s="69"/>
      <c r="K354" s="70">
        <f t="shared" si="302"/>
        <v>0</v>
      </c>
      <c r="L354" s="69"/>
      <c r="M354" s="70">
        <f t="shared" si="303"/>
        <v>0</v>
      </c>
      <c r="N354" s="69"/>
      <c r="O354" s="70">
        <f t="shared" si="304"/>
        <v>0</v>
      </c>
      <c r="P354" s="69"/>
      <c r="Q354" s="70">
        <f t="shared" si="305"/>
        <v>0</v>
      </c>
      <c r="R354" s="71">
        <f t="shared" si="306"/>
        <v>0</v>
      </c>
      <c r="S354" s="70">
        <f t="shared" si="307"/>
        <v>0</v>
      </c>
      <c r="T354" s="72" t="str">
        <f t="shared" si="308"/>
        <v/>
      </c>
      <c r="U354" s="73">
        <f t="shared" si="309"/>
        <v>0</v>
      </c>
      <c r="V354" s="73">
        <f t="shared" si="310"/>
        <v>0</v>
      </c>
      <c r="W354" s="73">
        <f t="shared" si="311"/>
        <v>0</v>
      </c>
      <c r="X354" s="73">
        <f t="shared" si="312"/>
        <v>0</v>
      </c>
      <c r="Y354" s="73">
        <f t="shared" si="313"/>
        <v>0</v>
      </c>
      <c r="Z354" s="73" t="str">
        <f t="shared" si="314"/>
        <v/>
      </c>
      <c r="AA354" s="74"/>
      <c r="AB354" s="177"/>
      <c r="AC354" s="177"/>
      <c r="AD354" s="177"/>
      <c r="AE354" s="177"/>
      <c r="AF354" s="177"/>
      <c r="AG354" s="177"/>
      <c r="AH354" s="177"/>
      <c r="AI354" s="177"/>
      <c r="AJ354" s="177"/>
      <c r="AK354" s="177"/>
      <c r="AL354" s="177"/>
      <c r="AM354" s="177"/>
      <c r="AN354" s="177"/>
      <c r="AO354" s="177"/>
      <c r="AP354" s="177"/>
      <c r="AQ354" s="177"/>
      <c r="AR354" s="177"/>
      <c r="AS354" s="177"/>
      <c r="AT354" s="177"/>
      <c r="AU354" s="71" t="str">
        <f t="shared" si="315"/>
        <v/>
      </c>
      <c r="AV354" s="76">
        <f t="shared" si="316"/>
        <v>0</v>
      </c>
      <c r="AW354" s="76">
        <f t="shared" si="317"/>
        <v>0</v>
      </c>
      <c r="AX354" s="76">
        <f t="shared" si="318"/>
        <v>0</v>
      </c>
      <c r="AY354" s="76">
        <f t="shared" si="319"/>
        <v>0</v>
      </c>
      <c r="AZ354" s="76">
        <f t="shared" si="320"/>
        <v>0</v>
      </c>
      <c r="BA354" s="71">
        <f t="shared" si="321"/>
        <v>0</v>
      </c>
      <c r="BB354" s="71">
        <f t="shared" si="322"/>
        <v>0</v>
      </c>
      <c r="BC354" s="77">
        <f t="shared" si="323"/>
        <v>0</v>
      </c>
      <c r="BD354" s="77">
        <f t="shared" si="324"/>
        <v>0</v>
      </c>
      <c r="BE354" s="77">
        <f t="shared" si="325"/>
        <v>0</v>
      </c>
      <c r="BF354" s="77">
        <f t="shared" si="326"/>
        <v>0</v>
      </c>
      <c r="BG354" s="77">
        <f t="shared" si="327"/>
        <v>0</v>
      </c>
      <c r="BH354" s="77">
        <f t="shared" si="328"/>
        <v>0</v>
      </c>
      <c r="BI354" s="77">
        <f t="shared" si="329"/>
        <v>0</v>
      </c>
      <c r="BJ354" s="77">
        <f t="shared" si="330"/>
        <v>0</v>
      </c>
      <c r="BK354" s="77">
        <f t="shared" si="331"/>
        <v>0</v>
      </c>
      <c r="BL354" s="77">
        <f t="shared" si="332"/>
        <v>0</v>
      </c>
      <c r="BM354" s="77">
        <f t="shared" si="333"/>
        <v>0</v>
      </c>
      <c r="BN354" s="77">
        <f t="shared" si="334"/>
        <v>0</v>
      </c>
      <c r="BO354" s="77">
        <f t="shared" si="335"/>
        <v>0</v>
      </c>
      <c r="BP354" s="77">
        <f t="shared" si="336"/>
        <v>0</v>
      </c>
      <c r="BQ354" s="77">
        <f t="shared" si="337"/>
        <v>0</v>
      </c>
      <c r="BR354" s="77">
        <f t="shared" si="338"/>
        <v>0</v>
      </c>
      <c r="BS354" s="77">
        <f t="shared" si="339"/>
        <v>0</v>
      </c>
      <c r="BT354" s="77">
        <f t="shared" si="340"/>
        <v>0</v>
      </c>
      <c r="BU354" s="77">
        <f t="shared" si="341"/>
        <v>0</v>
      </c>
      <c r="BV354" s="77">
        <f t="shared" si="342"/>
        <v>0</v>
      </c>
      <c r="BW354" s="177"/>
      <c r="BX354" s="12" t="str">
        <f t="shared" si="343"/>
        <v/>
      </c>
      <c r="BY354" s="95">
        <f t="shared" si="344"/>
        <v>0</v>
      </c>
      <c r="BZ354" s="177">
        <f t="shared" si="345"/>
        <v>0</v>
      </c>
      <c r="CA354" s="177">
        <f t="shared" si="346"/>
        <v>0</v>
      </c>
      <c r="CB354" s="177">
        <f t="shared" si="347"/>
        <v>0</v>
      </c>
      <c r="CC354" s="177">
        <f t="shared" si="348"/>
        <v>0</v>
      </c>
      <c r="CD354" s="177">
        <f t="shared" si="349"/>
        <v>0</v>
      </c>
      <c r="CE354" s="177">
        <f t="shared" si="350"/>
        <v>0</v>
      </c>
      <c r="CF354" s="177">
        <f t="shared" si="351"/>
        <v>0</v>
      </c>
      <c r="CG354" s="9"/>
    </row>
    <row r="355" spans="1:85">
      <c r="A355" s="205" t="s">
        <v>1009</v>
      </c>
      <c r="B355" s="186" t="s">
        <v>1010</v>
      </c>
      <c r="C355" s="187" t="s">
        <v>1011</v>
      </c>
      <c r="D355" s="177" t="s">
        <v>61</v>
      </c>
      <c r="E355" s="74">
        <v>3</v>
      </c>
      <c r="F355" s="221">
        <v>40.07</v>
      </c>
      <c r="G355" s="68">
        <f t="shared" si="300"/>
        <v>120.21000000000001</v>
      </c>
      <c r="H355" s="69"/>
      <c r="I355" s="70">
        <f t="shared" si="301"/>
        <v>0</v>
      </c>
      <c r="J355" s="69"/>
      <c r="K355" s="70">
        <f t="shared" si="302"/>
        <v>0</v>
      </c>
      <c r="L355" s="69"/>
      <c r="M355" s="70">
        <f t="shared" si="303"/>
        <v>0</v>
      </c>
      <c r="N355" s="69"/>
      <c r="O355" s="70">
        <f t="shared" si="304"/>
        <v>0</v>
      </c>
      <c r="P355" s="69"/>
      <c r="Q355" s="70">
        <f t="shared" si="305"/>
        <v>0</v>
      </c>
      <c r="R355" s="71">
        <f t="shared" si="306"/>
        <v>3</v>
      </c>
      <c r="S355" s="70">
        <f t="shared" si="307"/>
        <v>120.21000000000001</v>
      </c>
      <c r="T355" s="72">
        <f t="shared" si="308"/>
        <v>0</v>
      </c>
      <c r="U355" s="73">
        <f t="shared" si="309"/>
        <v>0</v>
      </c>
      <c r="V355" s="73">
        <f t="shared" si="310"/>
        <v>0</v>
      </c>
      <c r="W355" s="73">
        <f t="shared" si="311"/>
        <v>0</v>
      </c>
      <c r="X355" s="73">
        <f t="shared" si="312"/>
        <v>0</v>
      </c>
      <c r="Y355" s="73">
        <f t="shared" si="313"/>
        <v>0</v>
      </c>
      <c r="Z355" s="73">
        <f t="shared" si="314"/>
        <v>0</v>
      </c>
      <c r="AA355" s="74"/>
      <c r="AB355" s="177"/>
      <c r="AC355" s="177"/>
      <c r="AD355" s="177"/>
      <c r="AE355" s="177"/>
      <c r="AF355" s="177"/>
      <c r="AG355" s="177"/>
      <c r="AH355" s="177"/>
      <c r="AI355" s="177"/>
      <c r="AJ355" s="177"/>
      <c r="AK355" s="177"/>
      <c r="AL355" s="177"/>
      <c r="AM355" s="177"/>
      <c r="AN355" s="177"/>
      <c r="AO355" s="177"/>
      <c r="AP355" s="177"/>
      <c r="AQ355" s="177"/>
      <c r="AR355" s="177"/>
      <c r="AS355" s="177"/>
      <c r="AT355" s="177"/>
      <c r="AU355" s="71">
        <f t="shared" si="315"/>
        <v>3</v>
      </c>
      <c r="AV355" s="76">
        <f t="shared" si="316"/>
        <v>0</v>
      </c>
      <c r="AW355" s="76">
        <f t="shared" si="317"/>
        <v>0</v>
      </c>
      <c r="AX355" s="76">
        <f t="shared" si="318"/>
        <v>0</v>
      </c>
      <c r="AY355" s="76">
        <f t="shared" si="319"/>
        <v>0</v>
      </c>
      <c r="AZ355" s="76">
        <f t="shared" si="320"/>
        <v>0</v>
      </c>
      <c r="BA355" s="71">
        <f t="shared" si="321"/>
        <v>3</v>
      </c>
      <c r="BB355" s="71">
        <f t="shared" si="322"/>
        <v>0</v>
      </c>
      <c r="BC355" s="77">
        <f t="shared" si="323"/>
        <v>0</v>
      </c>
      <c r="BD355" s="77">
        <f t="shared" si="324"/>
        <v>0</v>
      </c>
      <c r="BE355" s="77">
        <f t="shared" si="325"/>
        <v>0</v>
      </c>
      <c r="BF355" s="77">
        <f t="shared" si="326"/>
        <v>0</v>
      </c>
      <c r="BG355" s="77">
        <f t="shared" si="327"/>
        <v>0</v>
      </c>
      <c r="BH355" s="77">
        <f t="shared" si="328"/>
        <v>0</v>
      </c>
      <c r="BI355" s="77">
        <f t="shared" si="329"/>
        <v>0</v>
      </c>
      <c r="BJ355" s="77">
        <f t="shared" si="330"/>
        <v>0</v>
      </c>
      <c r="BK355" s="77">
        <f t="shared" si="331"/>
        <v>0</v>
      </c>
      <c r="BL355" s="77">
        <f t="shared" si="332"/>
        <v>0</v>
      </c>
      <c r="BM355" s="77">
        <f t="shared" si="333"/>
        <v>0</v>
      </c>
      <c r="BN355" s="77">
        <f t="shared" si="334"/>
        <v>0</v>
      </c>
      <c r="BO355" s="77">
        <f t="shared" si="335"/>
        <v>0</v>
      </c>
      <c r="BP355" s="77">
        <f t="shared" si="336"/>
        <v>0</v>
      </c>
      <c r="BQ355" s="77">
        <f t="shared" si="337"/>
        <v>0</v>
      </c>
      <c r="BR355" s="77">
        <f t="shared" si="338"/>
        <v>0</v>
      </c>
      <c r="BS355" s="77">
        <f t="shared" si="339"/>
        <v>0</v>
      </c>
      <c r="BT355" s="77">
        <f t="shared" si="340"/>
        <v>0</v>
      </c>
      <c r="BU355" s="77">
        <f t="shared" si="341"/>
        <v>0</v>
      </c>
      <c r="BV355" s="77">
        <f t="shared" si="342"/>
        <v>0</v>
      </c>
      <c r="BW355" s="177"/>
      <c r="BX355" s="12" t="str">
        <f t="shared" si="343"/>
        <v/>
      </c>
      <c r="BY355" s="95">
        <f t="shared" si="344"/>
        <v>0</v>
      </c>
      <c r="BZ355" s="177">
        <f t="shared" si="345"/>
        <v>0</v>
      </c>
      <c r="CA355" s="177">
        <f t="shared" si="346"/>
        <v>0</v>
      </c>
      <c r="CB355" s="177">
        <f t="shared" si="347"/>
        <v>0</v>
      </c>
      <c r="CC355" s="177">
        <f t="shared" si="348"/>
        <v>0</v>
      </c>
      <c r="CD355" s="177">
        <f t="shared" si="349"/>
        <v>0</v>
      </c>
      <c r="CE355" s="177">
        <f t="shared" si="350"/>
        <v>0</v>
      </c>
      <c r="CF355" s="177">
        <f t="shared" si="351"/>
        <v>0</v>
      </c>
      <c r="CG355" s="9"/>
    </row>
    <row r="356" spans="1:85">
      <c r="A356" s="205" t="s">
        <v>1012</v>
      </c>
      <c r="B356" s="186" t="s">
        <v>1013</v>
      </c>
      <c r="C356" s="187" t="s">
        <v>1014</v>
      </c>
      <c r="D356" s="177" t="s">
        <v>61</v>
      </c>
      <c r="E356" s="74">
        <v>1</v>
      </c>
      <c r="F356" s="221">
        <v>77.66</v>
      </c>
      <c r="G356" s="68">
        <f t="shared" si="300"/>
        <v>77.66</v>
      </c>
      <c r="H356" s="69"/>
      <c r="I356" s="70">
        <f t="shared" si="301"/>
        <v>0</v>
      </c>
      <c r="J356" s="69"/>
      <c r="K356" s="70">
        <f t="shared" si="302"/>
        <v>0</v>
      </c>
      <c r="L356" s="69"/>
      <c r="M356" s="70">
        <f t="shared" si="303"/>
        <v>0</v>
      </c>
      <c r="N356" s="69"/>
      <c r="O356" s="70">
        <f t="shared" si="304"/>
        <v>0</v>
      </c>
      <c r="P356" s="69"/>
      <c r="Q356" s="70">
        <f t="shared" si="305"/>
        <v>0</v>
      </c>
      <c r="R356" s="71">
        <f t="shared" si="306"/>
        <v>1</v>
      </c>
      <c r="S356" s="70">
        <f t="shared" si="307"/>
        <v>77.66</v>
      </c>
      <c r="T356" s="72">
        <f t="shared" si="308"/>
        <v>0</v>
      </c>
      <c r="U356" s="73">
        <f t="shared" si="309"/>
        <v>0</v>
      </c>
      <c r="V356" s="73">
        <f t="shared" si="310"/>
        <v>0</v>
      </c>
      <c r="W356" s="73">
        <f t="shared" si="311"/>
        <v>0</v>
      </c>
      <c r="X356" s="73">
        <f t="shared" si="312"/>
        <v>0</v>
      </c>
      <c r="Y356" s="73">
        <f t="shared" si="313"/>
        <v>0</v>
      </c>
      <c r="Z356" s="73">
        <f t="shared" si="314"/>
        <v>0</v>
      </c>
      <c r="AA356" s="74"/>
      <c r="AB356" s="177"/>
      <c r="AC356" s="177"/>
      <c r="AD356" s="177"/>
      <c r="AE356" s="177"/>
      <c r="AF356" s="177"/>
      <c r="AG356" s="177"/>
      <c r="AH356" s="177"/>
      <c r="AI356" s="177"/>
      <c r="AJ356" s="177"/>
      <c r="AK356" s="177"/>
      <c r="AL356" s="177"/>
      <c r="AM356" s="177"/>
      <c r="AN356" s="177"/>
      <c r="AO356" s="177"/>
      <c r="AP356" s="177"/>
      <c r="AQ356" s="177"/>
      <c r="AR356" s="177"/>
      <c r="AS356" s="177"/>
      <c r="AT356" s="177"/>
      <c r="AU356" s="71">
        <f t="shared" si="315"/>
        <v>1</v>
      </c>
      <c r="AV356" s="76">
        <f t="shared" si="316"/>
        <v>0</v>
      </c>
      <c r="AW356" s="76">
        <f t="shared" si="317"/>
        <v>0</v>
      </c>
      <c r="AX356" s="76">
        <f t="shared" si="318"/>
        <v>0</v>
      </c>
      <c r="AY356" s="76">
        <f t="shared" si="319"/>
        <v>0</v>
      </c>
      <c r="AZ356" s="76">
        <f t="shared" si="320"/>
        <v>0</v>
      </c>
      <c r="BA356" s="71">
        <f t="shared" si="321"/>
        <v>1</v>
      </c>
      <c r="BB356" s="71">
        <f t="shared" si="322"/>
        <v>0</v>
      </c>
      <c r="BC356" s="77">
        <f t="shared" si="323"/>
        <v>0</v>
      </c>
      <c r="BD356" s="77">
        <f t="shared" si="324"/>
        <v>0</v>
      </c>
      <c r="BE356" s="77">
        <f t="shared" si="325"/>
        <v>0</v>
      </c>
      <c r="BF356" s="77">
        <f t="shared" si="326"/>
        <v>0</v>
      </c>
      <c r="BG356" s="77">
        <f t="shared" si="327"/>
        <v>0</v>
      </c>
      <c r="BH356" s="77">
        <f t="shared" si="328"/>
        <v>0</v>
      </c>
      <c r="BI356" s="77">
        <f t="shared" si="329"/>
        <v>0</v>
      </c>
      <c r="BJ356" s="77">
        <f t="shared" si="330"/>
        <v>0</v>
      </c>
      <c r="BK356" s="77">
        <f t="shared" si="331"/>
        <v>0</v>
      </c>
      <c r="BL356" s="77">
        <f t="shared" si="332"/>
        <v>0</v>
      </c>
      <c r="BM356" s="77">
        <f t="shared" si="333"/>
        <v>0</v>
      </c>
      <c r="BN356" s="77">
        <f t="shared" si="334"/>
        <v>0</v>
      </c>
      <c r="BO356" s="77">
        <f t="shared" si="335"/>
        <v>0</v>
      </c>
      <c r="BP356" s="77">
        <f t="shared" si="336"/>
        <v>0</v>
      </c>
      <c r="BQ356" s="77">
        <f t="shared" si="337"/>
        <v>0</v>
      </c>
      <c r="BR356" s="77">
        <f t="shared" si="338"/>
        <v>0</v>
      </c>
      <c r="BS356" s="77">
        <f t="shared" si="339"/>
        <v>0</v>
      </c>
      <c r="BT356" s="77">
        <f t="shared" si="340"/>
        <v>0</v>
      </c>
      <c r="BU356" s="77">
        <f t="shared" si="341"/>
        <v>0</v>
      </c>
      <c r="BV356" s="77">
        <f t="shared" si="342"/>
        <v>0</v>
      </c>
      <c r="BW356" s="177"/>
      <c r="BX356" s="12" t="str">
        <f t="shared" si="343"/>
        <v/>
      </c>
      <c r="BY356" s="95">
        <f t="shared" si="344"/>
        <v>0</v>
      </c>
      <c r="BZ356" s="177">
        <f t="shared" si="345"/>
        <v>0</v>
      </c>
      <c r="CA356" s="177">
        <f t="shared" si="346"/>
        <v>0</v>
      </c>
      <c r="CB356" s="177">
        <f t="shared" si="347"/>
        <v>0</v>
      </c>
      <c r="CC356" s="177">
        <f t="shared" si="348"/>
        <v>0</v>
      </c>
      <c r="CD356" s="177">
        <f t="shared" si="349"/>
        <v>0</v>
      </c>
      <c r="CE356" s="177">
        <f t="shared" si="350"/>
        <v>0</v>
      </c>
      <c r="CF356" s="177">
        <f t="shared" si="351"/>
        <v>0</v>
      </c>
      <c r="CG356" s="9"/>
    </row>
    <row r="357" spans="1:85">
      <c r="A357" s="205" t="s">
        <v>1015</v>
      </c>
      <c r="B357" s="186" t="s">
        <v>1016</v>
      </c>
      <c r="C357" s="187" t="s">
        <v>1017</v>
      </c>
      <c r="D357" s="177" t="s">
        <v>61</v>
      </c>
      <c r="E357" s="74">
        <v>2</v>
      </c>
      <c r="F357" s="221">
        <v>65.61</v>
      </c>
      <c r="G357" s="68">
        <f t="shared" si="300"/>
        <v>131.22</v>
      </c>
      <c r="H357" s="69"/>
      <c r="I357" s="70">
        <f t="shared" si="301"/>
        <v>0</v>
      </c>
      <c r="J357" s="69"/>
      <c r="K357" s="70">
        <f t="shared" si="302"/>
        <v>0</v>
      </c>
      <c r="L357" s="69"/>
      <c r="M357" s="70">
        <f t="shared" si="303"/>
        <v>0</v>
      </c>
      <c r="N357" s="69"/>
      <c r="O357" s="70">
        <f t="shared" si="304"/>
        <v>0</v>
      </c>
      <c r="P357" s="69"/>
      <c r="Q357" s="70">
        <f t="shared" si="305"/>
        <v>0</v>
      </c>
      <c r="R357" s="71">
        <f t="shared" si="306"/>
        <v>2</v>
      </c>
      <c r="S357" s="70">
        <f t="shared" si="307"/>
        <v>131.22</v>
      </c>
      <c r="T357" s="72">
        <f t="shared" si="308"/>
        <v>0</v>
      </c>
      <c r="U357" s="73">
        <f t="shared" si="309"/>
        <v>0</v>
      </c>
      <c r="V357" s="73">
        <f t="shared" si="310"/>
        <v>0</v>
      </c>
      <c r="W357" s="73">
        <f t="shared" si="311"/>
        <v>0</v>
      </c>
      <c r="X357" s="73">
        <f t="shared" si="312"/>
        <v>0</v>
      </c>
      <c r="Y357" s="73">
        <f t="shared" si="313"/>
        <v>0</v>
      </c>
      <c r="Z357" s="73">
        <f t="shared" si="314"/>
        <v>0</v>
      </c>
      <c r="AA357" s="74"/>
      <c r="AB357" s="177"/>
      <c r="AC357" s="177"/>
      <c r="AD357" s="177"/>
      <c r="AE357" s="177"/>
      <c r="AF357" s="177"/>
      <c r="AG357" s="177"/>
      <c r="AH357" s="177"/>
      <c r="AI357" s="177"/>
      <c r="AJ357" s="177"/>
      <c r="AK357" s="177"/>
      <c r="AL357" s="177"/>
      <c r="AM357" s="177"/>
      <c r="AN357" s="177"/>
      <c r="AO357" s="177"/>
      <c r="AP357" s="177"/>
      <c r="AQ357" s="177"/>
      <c r="AR357" s="177"/>
      <c r="AS357" s="177"/>
      <c r="AT357" s="177"/>
      <c r="AU357" s="71">
        <f t="shared" si="315"/>
        <v>2</v>
      </c>
      <c r="AV357" s="76">
        <f t="shared" si="316"/>
        <v>0</v>
      </c>
      <c r="AW357" s="76">
        <f t="shared" si="317"/>
        <v>0</v>
      </c>
      <c r="AX357" s="76">
        <f t="shared" si="318"/>
        <v>0</v>
      </c>
      <c r="AY357" s="76">
        <f t="shared" si="319"/>
        <v>0</v>
      </c>
      <c r="AZ357" s="76">
        <f t="shared" si="320"/>
        <v>0</v>
      </c>
      <c r="BA357" s="71">
        <f t="shared" si="321"/>
        <v>2</v>
      </c>
      <c r="BB357" s="71">
        <f t="shared" si="322"/>
        <v>0</v>
      </c>
      <c r="BC357" s="77">
        <f t="shared" si="323"/>
        <v>0</v>
      </c>
      <c r="BD357" s="77">
        <f t="shared" si="324"/>
        <v>0</v>
      </c>
      <c r="BE357" s="77">
        <f t="shared" si="325"/>
        <v>0</v>
      </c>
      <c r="BF357" s="77">
        <f t="shared" si="326"/>
        <v>0</v>
      </c>
      <c r="BG357" s="77">
        <f t="shared" si="327"/>
        <v>0</v>
      </c>
      <c r="BH357" s="77">
        <f t="shared" si="328"/>
        <v>0</v>
      </c>
      <c r="BI357" s="77">
        <f t="shared" si="329"/>
        <v>0</v>
      </c>
      <c r="BJ357" s="77">
        <f t="shared" si="330"/>
        <v>0</v>
      </c>
      <c r="BK357" s="77">
        <f t="shared" si="331"/>
        <v>0</v>
      </c>
      <c r="BL357" s="77">
        <f t="shared" si="332"/>
        <v>0</v>
      </c>
      <c r="BM357" s="77">
        <f t="shared" si="333"/>
        <v>0</v>
      </c>
      <c r="BN357" s="77">
        <f t="shared" si="334"/>
        <v>0</v>
      </c>
      <c r="BO357" s="77">
        <f t="shared" si="335"/>
        <v>0</v>
      </c>
      <c r="BP357" s="77">
        <f t="shared" si="336"/>
        <v>0</v>
      </c>
      <c r="BQ357" s="77">
        <f t="shared" si="337"/>
        <v>0</v>
      </c>
      <c r="BR357" s="77">
        <f t="shared" si="338"/>
        <v>0</v>
      </c>
      <c r="BS357" s="77">
        <f t="shared" si="339"/>
        <v>0</v>
      </c>
      <c r="BT357" s="77">
        <f t="shared" si="340"/>
        <v>0</v>
      </c>
      <c r="BU357" s="77">
        <f t="shared" si="341"/>
        <v>0</v>
      </c>
      <c r="BV357" s="77">
        <f t="shared" si="342"/>
        <v>0</v>
      </c>
      <c r="BW357" s="177"/>
      <c r="BX357" s="12" t="str">
        <f t="shared" si="343"/>
        <v/>
      </c>
      <c r="BY357" s="95">
        <f t="shared" si="344"/>
        <v>0</v>
      </c>
      <c r="BZ357" s="177">
        <f t="shared" si="345"/>
        <v>0</v>
      </c>
      <c r="CA357" s="177">
        <f t="shared" si="346"/>
        <v>0</v>
      </c>
      <c r="CB357" s="177">
        <f t="shared" si="347"/>
        <v>0</v>
      </c>
      <c r="CC357" s="177">
        <f t="shared" si="348"/>
        <v>0</v>
      </c>
      <c r="CD357" s="177">
        <f t="shared" si="349"/>
        <v>0</v>
      </c>
      <c r="CE357" s="177">
        <f t="shared" si="350"/>
        <v>0</v>
      </c>
      <c r="CF357" s="177">
        <f t="shared" si="351"/>
        <v>0</v>
      </c>
      <c r="CG357" s="9"/>
    </row>
    <row r="358" spans="1:85">
      <c r="A358" s="205" t="s">
        <v>1018</v>
      </c>
      <c r="B358" s="186" t="s">
        <v>1019</v>
      </c>
      <c r="C358" s="187" t="s">
        <v>1020</v>
      </c>
      <c r="D358" s="177" t="s">
        <v>61</v>
      </c>
      <c r="E358" s="74">
        <v>6</v>
      </c>
      <c r="F358" s="221">
        <v>23.67</v>
      </c>
      <c r="G358" s="68">
        <f t="shared" si="300"/>
        <v>142.02000000000001</v>
      </c>
      <c r="H358" s="69"/>
      <c r="I358" s="70">
        <f t="shared" si="301"/>
        <v>0</v>
      </c>
      <c r="J358" s="69"/>
      <c r="K358" s="70">
        <f t="shared" si="302"/>
        <v>0</v>
      </c>
      <c r="L358" s="69"/>
      <c r="M358" s="70">
        <f t="shared" si="303"/>
        <v>0</v>
      </c>
      <c r="N358" s="69"/>
      <c r="O358" s="70">
        <f t="shared" si="304"/>
        <v>0</v>
      </c>
      <c r="P358" s="69"/>
      <c r="Q358" s="70">
        <f t="shared" si="305"/>
        <v>0</v>
      </c>
      <c r="R358" s="71">
        <f t="shared" si="306"/>
        <v>6</v>
      </c>
      <c r="S358" s="70">
        <f t="shared" si="307"/>
        <v>142.02000000000001</v>
      </c>
      <c r="T358" s="72">
        <f t="shared" si="308"/>
        <v>0</v>
      </c>
      <c r="U358" s="73">
        <f t="shared" si="309"/>
        <v>0</v>
      </c>
      <c r="V358" s="73">
        <f t="shared" si="310"/>
        <v>0</v>
      </c>
      <c r="W358" s="73">
        <f t="shared" si="311"/>
        <v>0</v>
      </c>
      <c r="X358" s="73">
        <f t="shared" si="312"/>
        <v>0</v>
      </c>
      <c r="Y358" s="73">
        <f t="shared" si="313"/>
        <v>0</v>
      </c>
      <c r="Z358" s="73">
        <f t="shared" si="314"/>
        <v>0</v>
      </c>
      <c r="AA358" s="74"/>
      <c r="AB358" s="177"/>
      <c r="AC358" s="177"/>
      <c r="AD358" s="177"/>
      <c r="AE358" s="177"/>
      <c r="AF358" s="177"/>
      <c r="AG358" s="177"/>
      <c r="AH358" s="177"/>
      <c r="AI358" s="177"/>
      <c r="AJ358" s="177"/>
      <c r="AK358" s="177"/>
      <c r="AL358" s="177"/>
      <c r="AM358" s="177"/>
      <c r="AN358" s="177"/>
      <c r="AO358" s="177"/>
      <c r="AP358" s="177"/>
      <c r="AQ358" s="177"/>
      <c r="AR358" s="177"/>
      <c r="AS358" s="177"/>
      <c r="AT358" s="177"/>
      <c r="AU358" s="71">
        <f t="shared" si="315"/>
        <v>6</v>
      </c>
      <c r="AV358" s="76">
        <f t="shared" si="316"/>
        <v>0</v>
      </c>
      <c r="AW358" s="76">
        <f t="shared" si="317"/>
        <v>0</v>
      </c>
      <c r="AX358" s="76">
        <f t="shared" si="318"/>
        <v>0</v>
      </c>
      <c r="AY358" s="76">
        <f t="shared" si="319"/>
        <v>0</v>
      </c>
      <c r="AZ358" s="76">
        <f t="shared" si="320"/>
        <v>0</v>
      </c>
      <c r="BA358" s="71">
        <f t="shared" si="321"/>
        <v>6</v>
      </c>
      <c r="BB358" s="71">
        <f t="shared" si="322"/>
        <v>0</v>
      </c>
      <c r="BC358" s="77">
        <f t="shared" si="323"/>
        <v>0</v>
      </c>
      <c r="BD358" s="77">
        <f t="shared" si="324"/>
        <v>0</v>
      </c>
      <c r="BE358" s="77">
        <f t="shared" si="325"/>
        <v>0</v>
      </c>
      <c r="BF358" s="77">
        <f t="shared" si="326"/>
        <v>0</v>
      </c>
      <c r="BG358" s="77">
        <f t="shared" si="327"/>
        <v>0</v>
      </c>
      <c r="BH358" s="77">
        <f t="shared" si="328"/>
        <v>0</v>
      </c>
      <c r="BI358" s="77">
        <f t="shared" si="329"/>
        <v>0</v>
      </c>
      <c r="BJ358" s="77">
        <f t="shared" si="330"/>
        <v>0</v>
      </c>
      <c r="BK358" s="77">
        <f t="shared" si="331"/>
        <v>0</v>
      </c>
      <c r="BL358" s="77">
        <f t="shared" si="332"/>
        <v>0</v>
      </c>
      <c r="BM358" s="77">
        <f t="shared" si="333"/>
        <v>0</v>
      </c>
      <c r="BN358" s="77">
        <f t="shared" si="334"/>
        <v>0</v>
      </c>
      <c r="BO358" s="77">
        <f t="shared" si="335"/>
        <v>0</v>
      </c>
      <c r="BP358" s="77">
        <f t="shared" si="336"/>
        <v>0</v>
      </c>
      <c r="BQ358" s="77">
        <f t="shared" si="337"/>
        <v>0</v>
      </c>
      <c r="BR358" s="77">
        <f t="shared" si="338"/>
        <v>0</v>
      </c>
      <c r="BS358" s="77">
        <f t="shared" si="339"/>
        <v>0</v>
      </c>
      <c r="BT358" s="77">
        <f t="shared" si="340"/>
        <v>0</v>
      </c>
      <c r="BU358" s="77">
        <f t="shared" si="341"/>
        <v>0</v>
      </c>
      <c r="BV358" s="77">
        <f t="shared" si="342"/>
        <v>0</v>
      </c>
      <c r="BW358" s="177"/>
      <c r="BX358" s="12" t="str">
        <f t="shared" si="343"/>
        <v/>
      </c>
      <c r="BY358" s="95">
        <f t="shared" si="344"/>
        <v>0</v>
      </c>
      <c r="BZ358" s="177">
        <f t="shared" si="345"/>
        <v>0</v>
      </c>
      <c r="CA358" s="177">
        <f t="shared" si="346"/>
        <v>0</v>
      </c>
      <c r="CB358" s="177">
        <f t="shared" si="347"/>
        <v>0</v>
      </c>
      <c r="CC358" s="177">
        <f t="shared" si="348"/>
        <v>0</v>
      </c>
      <c r="CD358" s="177">
        <f t="shared" si="349"/>
        <v>0</v>
      </c>
      <c r="CE358" s="177">
        <f t="shared" si="350"/>
        <v>0</v>
      </c>
      <c r="CF358" s="177">
        <f t="shared" si="351"/>
        <v>0</v>
      </c>
      <c r="CG358" s="9"/>
    </row>
    <row r="359" spans="1:85">
      <c r="A359" s="205"/>
      <c r="B359" s="186" t="s">
        <v>1021</v>
      </c>
      <c r="C359" s="198" t="s">
        <v>1022</v>
      </c>
      <c r="D359" s="217"/>
      <c r="E359" s="226"/>
      <c r="F359" s="221"/>
      <c r="G359" s="68">
        <f t="shared" si="300"/>
        <v>0</v>
      </c>
      <c r="H359" s="69"/>
      <c r="I359" s="70">
        <f t="shared" si="301"/>
        <v>0</v>
      </c>
      <c r="J359" s="69"/>
      <c r="K359" s="70">
        <f t="shared" si="302"/>
        <v>0</v>
      </c>
      <c r="L359" s="69"/>
      <c r="M359" s="70">
        <f t="shared" si="303"/>
        <v>0</v>
      </c>
      <c r="N359" s="69"/>
      <c r="O359" s="70">
        <f t="shared" si="304"/>
        <v>0</v>
      </c>
      <c r="P359" s="69"/>
      <c r="Q359" s="70">
        <f t="shared" si="305"/>
        <v>0</v>
      </c>
      <c r="R359" s="71">
        <f t="shared" si="306"/>
        <v>0</v>
      </c>
      <c r="S359" s="70">
        <f t="shared" si="307"/>
        <v>0</v>
      </c>
      <c r="T359" s="72" t="str">
        <f t="shared" si="308"/>
        <v/>
      </c>
      <c r="U359" s="73">
        <f t="shared" si="309"/>
        <v>0</v>
      </c>
      <c r="V359" s="73">
        <f t="shared" si="310"/>
        <v>0</v>
      </c>
      <c r="W359" s="73">
        <f t="shared" si="311"/>
        <v>0</v>
      </c>
      <c r="X359" s="73">
        <f t="shared" si="312"/>
        <v>0</v>
      </c>
      <c r="Y359" s="73">
        <f t="shared" si="313"/>
        <v>0</v>
      </c>
      <c r="Z359" s="73" t="str">
        <f t="shared" si="314"/>
        <v/>
      </c>
      <c r="AA359" s="74"/>
      <c r="AB359" s="177"/>
      <c r="AC359" s="177"/>
      <c r="AD359" s="177"/>
      <c r="AE359" s="177"/>
      <c r="AF359" s="177"/>
      <c r="AG359" s="177"/>
      <c r="AH359" s="177"/>
      <c r="AI359" s="177"/>
      <c r="AJ359" s="177"/>
      <c r="AK359" s="177"/>
      <c r="AL359" s="177"/>
      <c r="AM359" s="177"/>
      <c r="AN359" s="177"/>
      <c r="AO359" s="177"/>
      <c r="AP359" s="177"/>
      <c r="AQ359" s="177"/>
      <c r="AR359" s="177"/>
      <c r="AS359" s="177"/>
      <c r="AT359" s="177"/>
      <c r="AU359" s="71" t="str">
        <f t="shared" si="315"/>
        <v/>
      </c>
      <c r="AV359" s="76">
        <f t="shared" si="316"/>
        <v>0</v>
      </c>
      <c r="AW359" s="76">
        <f t="shared" si="317"/>
        <v>0</v>
      </c>
      <c r="AX359" s="76">
        <f t="shared" si="318"/>
        <v>0</v>
      </c>
      <c r="AY359" s="76">
        <f t="shared" si="319"/>
        <v>0</v>
      </c>
      <c r="AZ359" s="76">
        <f t="shared" si="320"/>
        <v>0</v>
      </c>
      <c r="BA359" s="71">
        <f t="shared" si="321"/>
        <v>0</v>
      </c>
      <c r="BB359" s="71">
        <f t="shared" si="322"/>
        <v>0</v>
      </c>
      <c r="BC359" s="77">
        <f t="shared" si="323"/>
        <v>0</v>
      </c>
      <c r="BD359" s="77">
        <f t="shared" si="324"/>
        <v>0</v>
      </c>
      <c r="BE359" s="77">
        <f t="shared" si="325"/>
        <v>0</v>
      </c>
      <c r="BF359" s="77">
        <f t="shared" si="326"/>
        <v>0</v>
      </c>
      <c r="BG359" s="77">
        <f t="shared" si="327"/>
        <v>0</v>
      </c>
      <c r="BH359" s="77">
        <f t="shared" si="328"/>
        <v>0</v>
      </c>
      <c r="BI359" s="77">
        <f t="shared" si="329"/>
        <v>0</v>
      </c>
      <c r="BJ359" s="77">
        <f t="shared" si="330"/>
        <v>0</v>
      </c>
      <c r="BK359" s="77">
        <f t="shared" si="331"/>
        <v>0</v>
      </c>
      <c r="BL359" s="77">
        <f t="shared" si="332"/>
        <v>0</v>
      </c>
      <c r="BM359" s="77">
        <f t="shared" si="333"/>
        <v>0</v>
      </c>
      <c r="BN359" s="77">
        <f t="shared" si="334"/>
        <v>0</v>
      </c>
      <c r="BO359" s="77">
        <f t="shared" si="335"/>
        <v>0</v>
      </c>
      <c r="BP359" s="77">
        <f t="shared" si="336"/>
        <v>0</v>
      </c>
      <c r="BQ359" s="77">
        <f t="shared" si="337"/>
        <v>0</v>
      </c>
      <c r="BR359" s="77">
        <f t="shared" si="338"/>
        <v>0</v>
      </c>
      <c r="BS359" s="77">
        <f t="shared" si="339"/>
        <v>0</v>
      </c>
      <c r="BT359" s="77">
        <f t="shared" si="340"/>
        <v>0</v>
      </c>
      <c r="BU359" s="77">
        <f t="shared" si="341"/>
        <v>0</v>
      </c>
      <c r="BV359" s="77">
        <f t="shared" si="342"/>
        <v>0</v>
      </c>
      <c r="BW359" s="177"/>
      <c r="BX359" s="12" t="str">
        <f t="shared" si="343"/>
        <v/>
      </c>
      <c r="BY359" s="95">
        <f t="shared" si="344"/>
        <v>0</v>
      </c>
      <c r="BZ359" s="177">
        <f t="shared" si="345"/>
        <v>0</v>
      </c>
      <c r="CA359" s="177">
        <f t="shared" si="346"/>
        <v>0</v>
      </c>
      <c r="CB359" s="177">
        <f t="shared" si="347"/>
        <v>0</v>
      </c>
      <c r="CC359" s="177">
        <f t="shared" si="348"/>
        <v>0</v>
      </c>
      <c r="CD359" s="177">
        <f t="shared" si="349"/>
        <v>0</v>
      </c>
      <c r="CE359" s="177">
        <f t="shared" si="350"/>
        <v>0</v>
      </c>
      <c r="CF359" s="177">
        <f t="shared" si="351"/>
        <v>0</v>
      </c>
      <c r="CG359" s="9"/>
    </row>
    <row r="360" spans="1:85">
      <c r="A360" s="205" t="s">
        <v>1023</v>
      </c>
      <c r="B360" s="186" t="s">
        <v>1024</v>
      </c>
      <c r="C360" s="187" t="s">
        <v>1025</v>
      </c>
      <c r="D360" s="177" t="s">
        <v>61</v>
      </c>
      <c r="E360" s="74">
        <v>9</v>
      </c>
      <c r="F360" s="221">
        <v>3.69</v>
      </c>
      <c r="G360" s="68">
        <f t="shared" si="300"/>
        <v>33.21</v>
      </c>
      <c r="H360" s="69"/>
      <c r="I360" s="70">
        <f t="shared" si="301"/>
        <v>0</v>
      </c>
      <c r="J360" s="69"/>
      <c r="K360" s="70">
        <f t="shared" si="302"/>
        <v>0</v>
      </c>
      <c r="L360" s="69"/>
      <c r="M360" s="70">
        <f t="shared" si="303"/>
        <v>0</v>
      </c>
      <c r="N360" s="69"/>
      <c r="O360" s="70">
        <f t="shared" si="304"/>
        <v>0</v>
      </c>
      <c r="P360" s="69"/>
      <c r="Q360" s="70">
        <f t="shared" si="305"/>
        <v>0</v>
      </c>
      <c r="R360" s="71">
        <f t="shared" si="306"/>
        <v>9</v>
      </c>
      <c r="S360" s="70">
        <f t="shared" si="307"/>
        <v>33.21</v>
      </c>
      <c r="T360" s="72">
        <f t="shared" si="308"/>
        <v>0</v>
      </c>
      <c r="U360" s="73">
        <f t="shared" si="309"/>
        <v>0</v>
      </c>
      <c r="V360" s="73">
        <f t="shared" si="310"/>
        <v>0</v>
      </c>
      <c r="W360" s="73">
        <f t="shared" si="311"/>
        <v>0</v>
      </c>
      <c r="X360" s="73">
        <f t="shared" si="312"/>
        <v>0</v>
      </c>
      <c r="Y360" s="73">
        <f t="shared" si="313"/>
        <v>0</v>
      </c>
      <c r="Z360" s="73">
        <f t="shared" si="314"/>
        <v>0</v>
      </c>
      <c r="AA360" s="74"/>
      <c r="AB360" s="177"/>
      <c r="AC360" s="177"/>
      <c r="AD360" s="177"/>
      <c r="AE360" s="177"/>
      <c r="AF360" s="177"/>
      <c r="AG360" s="177"/>
      <c r="AH360" s="177"/>
      <c r="AI360" s="177"/>
      <c r="AJ360" s="177"/>
      <c r="AK360" s="177"/>
      <c r="AL360" s="177"/>
      <c r="AM360" s="177"/>
      <c r="AN360" s="177"/>
      <c r="AO360" s="177"/>
      <c r="AP360" s="177"/>
      <c r="AQ360" s="177"/>
      <c r="AR360" s="177"/>
      <c r="AS360" s="177"/>
      <c r="AT360" s="177"/>
      <c r="AU360" s="71">
        <f t="shared" si="315"/>
        <v>9</v>
      </c>
      <c r="AV360" s="76">
        <f t="shared" si="316"/>
        <v>0</v>
      </c>
      <c r="AW360" s="76">
        <f t="shared" si="317"/>
        <v>0</v>
      </c>
      <c r="AX360" s="76">
        <f t="shared" si="318"/>
        <v>0</v>
      </c>
      <c r="AY360" s="76">
        <f t="shared" si="319"/>
        <v>0</v>
      </c>
      <c r="AZ360" s="76">
        <f t="shared" si="320"/>
        <v>0</v>
      </c>
      <c r="BA360" s="71">
        <f t="shared" si="321"/>
        <v>9</v>
      </c>
      <c r="BB360" s="71">
        <f t="shared" si="322"/>
        <v>0</v>
      </c>
      <c r="BC360" s="77">
        <f t="shared" si="323"/>
        <v>0</v>
      </c>
      <c r="BD360" s="77">
        <f t="shared" si="324"/>
        <v>0</v>
      </c>
      <c r="BE360" s="77">
        <f t="shared" si="325"/>
        <v>0</v>
      </c>
      <c r="BF360" s="77">
        <f t="shared" si="326"/>
        <v>0</v>
      </c>
      <c r="BG360" s="77">
        <f t="shared" si="327"/>
        <v>0</v>
      </c>
      <c r="BH360" s="77">
        <f t="shared" si="328"/>
        <v>0</v>
      </c>
      <c r="BI360" s="77">
        <f t="shared" si="329"/>
        <v>0</v>
      </c>
      <c r="BJ360" s="77">
        <f t="shared" si="330"/>
        <v>0</v>
      </c>
      <c r="BK360" s="77">
        <f t="shared" si="331"/>
        <v>0</v>
      </c>
      <c r="BL360" s="77">
        <f t="shared" si="332"/>
        <v>0</v>
      </c>
      <c r="BM360" s="77">
        <f t="shared" si="333"/>
        <v>0</v>
      </c>
      <c r="BN360" s="77">
        <f t="shared" si="334"/>
        <v>0</v>
      </c>
      <c r="BO360" s="77">
        <f t="shared" si="335"/>
        <v>0</v>
      </c>
      <c r="BP360" s="77">
        <f t="shared" si="336"/>
        <v>0</v>
      </c>
      <c r="BQ360" s="77">
        <f t="shared" si="337"/>
        <v>0</v>
      </c>
      <c r="BR360" s="77">
        <f t="shared" si="338"/>
        <v>0</v>
      </c>
      <c r="BS360" s="77">
        <f t="shared" si="339"/>
        <v>0</v>
      </c>
      <c r="BT360" s="77">
        <f t="shared" si="340"/>
        <v>0</v>
      </c>
      <c r="BU360" s="77">
        <f t="shared" si="341"/>
        <v>0</v>
      </c>
      <c r="BV360" s="77">
        <f t="shared" si="342"/>
        <v>0</v>
      </c>
      <c r="BW360" s="177"/>
      <c r="BX360" s="12" t="str">
        <f t="shared" si="343"/>
        <v/>
      </c>
      <c r="BY360" s="95">
        <f t="shared" si="344"/>
        <v>0</v>
      </c>
      <c r="BZ360" s="177">
        <f t="shared" si="345"/>
        <v>0</v>
      </c>
      <c r="CA360" s="177">
        <f t="shared" si="346"/>
        <v>0</v>
      </c>
      <c r="CB360" s="177">
        <f t="shared" si="347"/>
        <v>0</v>
      </c>
      <c r="CC360" s="177">
        <f t="shared" si="348"/>
        <v>0</v>
      </c>
      <c r="CD360" s="177">
        <f t="shared" si="349"/>
        <v>0</v>
      </c>
      <c r="CE360" s="177">
        <f t="shared" si="350"/>
        <v>0</v>
      </c>
      <c r="CF360" s="177">
        <f t="shared" si="351"/>
        <v>0</v>
      </c>
      <c r="CG360" s="9"/>
    </row>
    <row r="361" spans="1:85">
      <c r="A361" s="205"/>
      <c r="B361" s="186" t="s">
        <v>1026</v>
      </c>
      <c r="C361" s="198" t="s">
        <v>1027</v>
      </c>
      <c r="D361" s="217"/>
      <c r="E361" s="226"/>
      <c r="F361" s="221"/>
      <c r="G361" s="68">
        <f t="shared" si="300"/>
        <v>0</v>
      </c>
      <c r="H361" s="69"/>
      <c r="I361" s="70">
        <f t="shared" si="301"/>
        <v>0</v>
      </c>
      <c r="J361" s="69"/>
      <c r="K361" s="70">
        <f t="shared" si="302"/>
        <v>0</v>
      </c>
      <c r="L361" s="69"/>
      <c r="M361" s="70">
        <f t="shared" si="303"/>
        <v>0</v>
      </c>
      <c r="N361" s="69"/>
      <c r="O361" s="70">
        <f t="shared" si="304"/>
        <v>0</v>
      </c>
      <c r="P361" s="69"/>
      <c r="Q361" s="70">
        <f t="shared" si="305"/>
        <v>0</v>
      </c>
      <c r="R361" s="71">
        <f t="shared" si="306"/>
        <v>0</v>
      </c>
      <c r="S361" s="70">
        <f t="shared" si="307"/>
        <v>0</v>
      </c>
      <c r="T361" s="72" t="str">
        <f t="shared" si="308"/>
        <v/>
      </c>
      <c r="U361" s="73">
        <f t="shared" si="309"/>
        <v>0</v>
      </c>
      <c r="V361" s="73">
        <f t="shared" si="310"/>
        <v>0</v>
      </c>
      <c r="W361" s="73">
        <f t="shared" si="311"/>
        <v>0</v>
      </c>
      <c r="X361" s="73">
        <f t="shared" si="312"/>
        <v>0</v>
      </c>
      <c r="Y361" s="73">
        <f t="shared" si="313"/>
        <v>0</v>
      </c>
      <c r="Z361" s="73" t="str">
        <f t="shared" si="314"/>
        <v/>
      </c>
      <c r="AA361" s="74"/>
      <c r="AB361" s="177"/>
      <c r="AC361" s="177"/>
      <c r="AD361" s="177"/>
      <c r="AE361" s="177"/>
      <c r="AF361" s="177"/>
      <c r="AG361" s="177"/>
      <c r="AH361" s="177"/>
      <c r="AI361" s="177"/>
      <c r="AJ361" s="177"/>
      <c r="AK361" s="177"/>
      <c r="AL361" s="177"/>
      <c r="AM361" s="177"/>
      <c r="AN361" s="177"/>
      <c r="AO361" s="177"/>
      <c r="AP361" s="177"/>
      <c r="AQ361" s="177"/>
      <c r="AR361" s="177"/>
      <c r="AS361" s="177"/>
      <c r="AT361" s="177"/>
      <c r="AU361" s="71" t="str">
        <f t="shared" si="315"/>
        <v/>
      </c>
      <c r="AV361" s="76">
        <f t="shared" si="316"/>
        <v>0</v>
      </c>
      <c r="AW361" s="76">
        <f t="shared" si="317"/>
        <v>0</v>
      </c>
      <c r="AX361" s="76">
        <f t="shared" si="318"/>
        <v>0</v>
      </c>
      <c r="AY361" s="76">
        <f t="shared" si="319"/>
        <v>0</v>
      </c>
      <c r="AZ361" s="76">
        <f t="shared" si="320"/>
        <v>0</v>
      </c>
      <c r="BA361" s="71">
        <f t="shared" si="321"/>
        <v>0</v>
      </c>
      <c r="BB361" s="71">
        <f t="shared" si="322"/>
        <v>0</v>
      </c>
      <c r="BC361" s="77">
        <f t="shared" si="323"/>
        <v>0</v>
      </c>
      <c r="BD361" s="77">
        <f t="shared" si="324"/>
        <v>0</v>
      </c>
      <c r="BE361" s="77">
        <f t="shared" si="325"/>
        <v>0</v>
      </c>
      <c r="BF361" s="77">
        <f t="shared" si="326"/>
        <v>0</v>
      </c>
      <c r="BG361" s="77">
        <f t="shared" si="327"/>
        <v>0</v>
      </c>
      <c r="BH361" s="77">
        <f t="shared" si="328"/>
        <v>0</v>
      </c>
      <c r="BI361" s="77">
        <f t="shared" si="329"/>
        <v>0</v>
      </c>
      <c r="BJ361" s="77">
        <f t="shared" si="330"/>
        <v>0</v>
      </c>
      <c r="BK361" s="77">
        <f t="shared" si="331"/>
        <v>0</v>
      </c>
      <c r="BL361" s="77">
        <f t="shared" si="332"/>
        <v>0</v>
      </c>
      <c r="BM361" s="77">
        <f t="shared" si="333"/>
        <v>0</v>
      </c>
      <c r="BN361" s="77">
        <f t="shared" si="334"/>
        <v>0</v>
      </c>
      <c r="BO361" s="77">
        <f t="shared" si="335"/>
        <v>0</v>
      </c>
      <c r="BP361" s="77">
        <f t="shared" si="336"/>
        <v>0</v>
      </c>
      <c r="BQ361" s="77">
        <f t="shared" si="337"/>
        <v>0</v>
      </c>
      <c r="BR361" s="77">
        <f t="shared" si="338"/>
        <v>0</v>
      </c>
      <c r="BS361" s="77">
        <f t="shared" si="339"/>
        <v>0</v>
      </c>
      <c r="BT361" s="77">
        <f t="shared" si="340"/>
        <v>0</v>
      </c>
      <c r="BU361" s="77">
        <f t="shared" si="341"/>
        <v>0</v>
      </c>
      <c r="BV361" s="77">
        <f t="shared" si="342"/>
        <v>0</v>
      </c>
      <c r="BW361" s="177"/>
      <c r="BX361" s="12" t="str">
        <f t="shared" si="343"/>
        <v/>
      </c>
      <c r="BY361" s="95">
        <f t="shared" si="344"/>
        <v>0</v>
      </c>
      <c r="BZ361" s="177">
        <f t="shared" si="345"/>
        <v>0</v>
      </c>
      <c r="CA361" s="177">
        <f t="shared" si="346"/>
        <v>0</v>
      </c>
      <c r="CB361" s="177">
        <f t="shared" si="347"/>
        <v>0</v>
      </c>
      <c r="CC361" s="177">
        <f t="shared" si="348"/>
        <v>0</v>
      </c>
      <c r="CD361" s="177">
        <f t="shared" si="349"/>
        <v>0</v>
      </c>
      <c r="CE361" s="177">
        <f t="shared" si="350"/>
        <v>0</v>
      </c>
      <c r="CF361" s="177">
        <f t="shared" si="351"/>
        <v>0</v>
      </c>
      <c r="CG361" s="9"/>
    </row>
    <row r="362" spans="1:85">
      <c r="A362" s="237" t="s">
        <v>1243</v>
      </c>
      <c r="B362" s="186" t="s">
        <v>1028</v>
      </c>
      <c r="C362" s="187" t="s">
        <v>1029</v>
      </c>
      <c r="D362" s="177" t="s">
        <v>61</v>
      </c>
      <c r="E362" s="74">
        <v>1</v>
      </c>
      <c r="F362" s="221">
        <v>7.62</v>
      </c>
      <c r="G362" s="68">
        <f t="shared" si="300"/>
        <v>7.62</v>
      </c>
      <c r="H362" s="69"/>
      <c r="I362" s="70">
        <f t="shared" si="301"/>
        <v>0</v>
      </c>
      <c r="J362" s="69"/>
      <c r="K362" s="70">
        <f t="shared" si="302"/>
        <v>0</v>
      </c>
      <c r="L362" s="69"/>
      <c r="M362" s="70">
        <f t="shared" si="303"/>
        <v>0</v>
      </c>
      <c r="N362" s="69"/>
      <c r="O362" s="70">
        <f t="shared" si="304"/>
        <v>0</v>
      </c>
      <c r="P362" s="69"/>
      <c r="Q362" s="70">
        <f t="shared" si="305"/>
        <v>0</v>
      </c>
      <c r="R362" s="71">
        <f t="shared" si="306"/>
        <v>1</v>
      </c>
      <c r="S362" s="70">
        <f t="shared" si="307"/>
        <v>7.62</v>
      </c>
      <c r="T362" s="72">
        <f t="shared" si="308"/>
        <v>0</v>
      </c>
      <c r="U362" s="73">
        <f t="shared" si="309"/>
        <v>0</v>
      </c>
      <c r="V362" s="73">
        <f t="shared" si="310"/>
        <v>0</v>
      </c>
      <c r="W362" s="73">
        <f t="shared" si="311"/>
        <v>0</v>
      </c>
      <c r="X362" s="73">
        <f t="shared" si="312"/>
        <v>0</v>
      </c>
      <c r="Y362" s="73">
        <f t="shared" si="313"/>
        <v>0</v>
      </c>
      <c r="Z362" s="73">
        <f t="shared" si="314"/>
        <v>0</v>
      </c>
      <c r="AA362" s="74"/>
      <c r="AB362" s="177"/>
      <c r="AC362" s="177"/>
      <c r="AD362" s="177"/>
      <c r="AE362" s="177"/>
      <c r="AF362" s="177"/>
      <c r="AG362" s="177"/>
      <c r="AH362" s="177"/>
      <c r="AI362" s="177"/>
      <c r="AJ362" s="177"/>
      <c r="AK362" s="177"/>
      <c r="AL362" s="177"/>
      <c r="AM362" s="177"/>
      <c r="AN362" s="177"/>
      <c r="AO362" s="177"/>
      <c r="AP362" s="177"/>
      <c r="AQ362" s="177"/>
      <c r="AR362" s="177"/>
      <c r="AS362" s="177"/>
      <c r="AT362" s="177"/>
      <c r="AU362" s="71">
        <f t="shared" si="315"/>
        <v>1</v>
      </c>
      <c r="AV362" s="76">
        <f t="shared" si="316"/>
        <v>0</v>
      </c>
      <c r="AW362" s="76">
        <f t="shared" si="317"/>
        <v>0</v>
      </c>
      <c r="AX362" s="76">
        <f t="shared" si="318"/>
        <v>0</v>
      </c>
      <c r="AY362" s="76">
        <f t="shared" si="319"/>
        <v>0</v>
      </c>
      <c r="AZ362" s="76">
        <f t="shared" si="320"/>
        <v>0</v>
      </c>
      <c r="BA362" s="71">
        <f t="shared" si="321"/>
        <v>1</v>
      </c>
      <c r="BB362" s="71">
        <f t="shared" si="322"/>
        <v>0</v>
      </c>
      <c r="BC362" s="77">
        <f t="shared" si="323"/>
        <v>0</v>
      </c>
      <c r="BD362" s="77">
        <f t="shared" si="324"/>
        <v>0</v>
      </c>
      <c r="BE362" s="77">
        <f t="shared" si="325"/>
        <v>0</v>
      </c>
      <c r="BF362" s="77">
        <f t="shared" si="326"/>
        <v>0</v>
      </c>
      <c r="BG362" s="77">
        <f t="shared" si="327"/>
        <v>0</v>
      </c>
      <c r="BH362" s="77">
        <f t="shared" si="328"/>
        <v>0</v>
      </c>
      <c r="BI362" s="77">
        <f t="shared" si="329"/>
        <v>0</v>
      </c>
      <c r="BJ362" s="77">
        <f t="shared" si="330"/>
        <v>0</v>
      </c>
      <c r="BK362" s="77">
        <f t="shared" si="331"/>
        <v>0</v>
      </c>
      <c r="BL362" s="77">
        <f t="shared" si="332"/>
        <v>0</v>
      </c>
      <c r="BM362" s="77">
        <f t="shared" si="333"/>
        <v>0</v>
      </c>
      <c r="BN362" s="77">
        <f t="shared" si="334"/>
        <v>0</v>
      </c>
      <c r="BO362" s="77">
        <f t="shared" si="335"/>
        <v>0</v>
      </c>
      <c r="BP362" s="77">
        <f t="shared" si="336"/>
        <v>0</v>
      </c>
      <c r="BQ362" s="77">
        <f t="shared" si="337"/>
        <v>0</v>
      </c>
      <c r="BR362" s="77">
        <f t="shared" si="338"/>
        <v>0</v>
      </c>
      <c r="BS362" s="77">
        <f t="shared" si="339"/>
        <v>0</v>
      </c>
      <c r="BT362" s="77">
        <f t="shared" si="340"/>
        <v>0</v>
      </c>
      <c r="BU362" s="77">
        <f t="shared" si="341"/>
        <v>0</v>
      </c>
      <c r="BV362" s="77">
        <f t="shared" si="342"/>
        <v>0</v>
      </c>
      <c r="BW362" s="177"/>
      <c r="BX362" s="12" t="str">
        <f t="shared" si="343"/>
        <v/>
      </c>
      <c r="BY362" s="95">
        <f t="shared" si="344"/>
        <v>0</v>
      </c>
      <c r="BZ362" s="177">
        <f t="shared" si="345"/>
        <v>0</v>
      </c>
      <c r="CA362" s="177">
        <f t="shared" si="346"/>
        <v>0</v>
      </c>
      <c r="CB362" s="177">
        <f t="shared" si="347"/>
        <v>0</v>
      </c>
      <c r="CC362" s="177">
        <f t="shared" si="348"/>
        <v>0</v>
      </c>
      <c r="CD362" s="177">
        <f t="shared" si="349"/>
        <v>0</v>
      </c>
      <c r="CE362" s="177">
        <f t="shared" si="350"/>
        <v>0</v>
      </c>
      <c r="CF362" s="177">
        <f t="shared" si="351"/>
        <v>0</v>
      </c>
      <c r="CG362" s="9"/>
    </row>
    <row r="363" spans="1:85">
      <c r="A363" s="237" t="s">
        <v>1241</v>
      </c>
      <c r="B363" s="186" t="s">
        <v>1030</v>
      </c>
      <c r="C363" s="187" t="s">
        <v>755</v>
      </c>
      <c r="D363" s="177" t="s">
        <v>61</v>
      </c>
      <c r="E363" s="74">
        <v>12</v>
      </c>
      <c r="F363" s="221">
        <v>3.41</v>
      </c>
      <c r="G363" s="68">
        <f t="shared" si="300"/>
        <v>40.92</v>
      </c>
      <c r="H363" s="69"/>
      <c r="I363" s="70">
        <f t="shared" si="301"/>
        <v>0</v>
      </c>
      <c r="J363" s="69"/>
      <c r="K363" s="70">
        <f t="shared" si="302"/>
        <v>0</v>
      </c>
      <c r="L363" s="69"/>
      <c r="M363" s="70">
        <f t="shared" si="303"/>
        <v>0</v>
      </c>
      <c r="N363" s="69"/>
      <c r="O363" s="70">
        <f t="shared" si="304"/>
        <v>0</v>
      </c>
      <c r="P363" s="69"/>
      <c r="Q363" s="70">
        <f t="shared" si="305"/>
        <v>0</v>
      </c>
      <c r="R363" s="71">
        <f t="shared" si="306"/>
        <v>12</v>
      </c>
      <c r="S363" s="70">
        <f t="shared" si="307"/>
        <v>40.92</v>
      </c>
      <c r="T363" s="72">
        <f t="shared" si="308"/>
        <v>0</v>
      </c>
      <c r="U363" s="73">
        <f t="shared" si="309"/>
        <v>0</v>
      </c>
      <c r="V363" s="73">
        <f t="shared" si="310"/>
        <v>0</v>
      </c>
      <c r="W363" s="73">
        <f t="shared" si="311"/>
        <v>0</v>
      </c>
      <c r="X363" s="73">
        <f t="shared" si="312"/>
        <v>0</v>
      </c>
      <c r="Y363" s="73">
        <f t="shared" si="313"/>
        <v>0</v>
      </c>
      <c r="Z363" s="73">
        <f t="shared" si="314"/>
        <v>0</v>
      </c>
      <c r="AA363" s="74"/>
      <c r="AB363" s="177"/>
      <c r="AC363" s="177"/>
      <c r="AD363" s="177"/>
      <c r="AE363" s="177"/>
      <c r="AF363" s="177"/>
      <c r="AG363" s="177"/>
      <c r="AH363" s="177"/>
      <c r="AI363" s="177"/>
      <c r="AJ363" s="177"/>
      <c r="AK363" s="177"/>
      <c r="AL363" s="177"/>
      <c r="AM363" s="177"/>
      <c r="AN363" s="177"/>
      <c r="AO363" s="177"/>
      <c r="AP363" s="177"/>
      <c r="AQ363" s="177"/>
      <c r="AR363" s="177"/>
      <c r="AS363" s="177"/>
      <c r="AT363" s="177"/>
      <c r="AU363" s="71">
        <f t="shared" si="315"/>
        <v>12</v>
      </c>
      <c r="AV363" s="76">
        <f t="shared" si="316"/>
        <v>0</v>
      </c>
      <c r="AW363" s="76">
        <f t="shared" si="317"/>
        <v>0</v>
      </c>
      <c r="AX363" s="76">
        <f t="shared" si="318"/>
        <v>0</v>
      </c>
      <c r="AY363" s="76">
        <f t="shared" si="319"/>
        <v>0</v>
      </c>
      <c r="AZ363" s="76">
        <f t="shared" si="320"/>
        <v>0</v>
      </c>
      <c r="BA363" s="71">
        <f t="shared" si="321"/>
        <v>12</v>
      </c>
      <c r="BB363" s="71">
        <f t="shared" si="322"/>
        <v>0</v>
      </c>
      <c r="BC363" s="77">
        <f t="shared" si="323"/>
        <v>0</v>
      </c>
      <c r="BD363" s="77">
        <f t="shared" si="324"/>
        <v>0</v>
      </c>
      <c r="BE363" s="77">
        <f t="shared" si="325"/>
        <v>0</v>
      </c>
      <c r="BF363" s="77">
        <f t="shared" si="326"/>
        <v>0</v>
      </c>
      <c r="BG363" s="77">
        <f t="shared" si="327"/>
        <v>0</v>
      </c>
      <c r="BH363" s="77">
        <f t="shared" si="328"/>
        <v>0</v>
      </c>
      <c r="BI363" s="77">
        <f t="shared" si="329"/>
        <v>0</v>
      </c>
      <c r="BJ363" s="77">
        <f t="shared" si="330"/>
        <v>0</v>
      </c>
      <c r="BK363" s="77">
        <f t="shared" si="331"/>
        <v>0</v>
      </c>
      <c r="BL363" s="77">
        <f t="shared" si="332"/>
        <v>0</v>
      </c>
      <c r="BM363" s="77">
        <f t="shared" si="333"/>
        <v>0</v>
      </c>
      <c r="BN363" s="77">
        <f t="shared" si="334"/>
        <v>0</v>
      </c>
      <c r="BO363" s="77">
        <f t="shared" si="335"/>
        <v>0</v>
      </c>
      <c r="BP363" s="77">
        <f t="shared" si="336"/>
        <v>0</v>
      </c>
      <c r="BQ363" s="77">
        <f t="shared" si="337"/>
        <v>0</v>
      </c>
      <c r="BR363" s="77">
        <f t="shared" si="338"/>
        <v>0</v>
      </c>
      <c r="BS363" s="77">
        <f t="shared" si="339"/>
        <v>0</v>
      </c>
      <c r="BT363" s="77">
        <f t="shared" si="340"/>
        <v>0</v>
      </c>
      <c r="BU363" s="77">
        <f t="shared" si="341"/>
        <v>0</v>
      </c>
      <c r="BV363" s="77">
        <f t="shared" si="342"/>
        <v>0</v>
      </c>
      <c r="BW363" s="177"/>
      <c r="BX363" s="12" t="str">
        <f t="shared" si="343"/>
        <v/>
      </c>
      <c r="BY363" s="95">
        <f t="shared" si="344"/>
        <v>0</v>
      </c>
      <c r="BZ363" s="177">
        <f t="shared" si="345"/>
        <v>0</v>
      </c>
      <c r="CA363" s="177">
        <f t="shared" si="346"/>
        <v>0</v>
      </c>
      <c r="CB363" s="177">
        <f t="shared" si="347"/>
        <v>0</v>
      </c>
      <c r="CC363" s="177">
        <f t="shared" si="348"/>
        <v>0</v>
      </c>
      <c r="CD363" s="177">
        <f t="shared" si="349"/>
        <v>0</v>
      </c>
      <c r="CE363" s="177">
        <f t="shared" si="350"/>
        <v>0</v>
      </c>
      <c r="CF363" s="177">
        <f t="shared" si="351"/>
        <v>0</v>
      </c>
      <c r="CG363" s="9"/>
    </row>
    <row r="364" spans="1:85">
      <c r="A364" s="205" t="s">
        <v>1031</v>
      </c>
      <c r="B364" s="186" t="s">
        <v>1032</v>
      </c>
      <c r="C364" s="187" t="s">
        <v>1033</v>
      </c>
      <c r="D364" s="177" t="s">
        <v>61</v>
      </c>
      <c r="E364" s="74">
        <v>6</v>
      </c>
      <c r="F364" s="221">
        <v>12.64</v>
      </c>
      <c r="G364" s="68">
        <f t="shared" si="300"/>
        <v>75.84</v>
      </c>
      <c r="H364" s="69"/>
      <c r="I364" s="70">
        <f t="shared" si="301"/>
        <v>0</v>
      </c>
      <c r="J364" s="69"/>
      <c r="K364" s="70">
        <f t="shared" si="302"/>
        <v>0</v>
      </c>
      <c r="L364" s="69"/>
      <c r="M364" s="70">
        <f t="shared" si="303"/>
        <v>0</v>
      </c>
      <c r="N364" s="69"/>
      <c r="O364" s="70">
        <f t="shared" si="304"/>
        <v>0</v>
      </c>
      <c r="P364" s="69"/>
      <c r="Q364" s="70">
        <f t="shared" si="305"/>
        <v>0</v>
      </c>
      <c r="R364" s="71">
        <f t="shared" si="306"/>
        <v>6</v>
      </c>
      <c r="S364" s="70">
        <f t="shared" si="307"/>
        <v>75.84</v>
      </c>
      <c r="T364" s="72">
        <f t="shared" si="308"/>
        <v>0</v>
      </c>
      <c r="U364" s="73">
        <f t="shared" si="309"/>
        <v>0</v>
      </c>
      <c r="V364" s="73">
        <f t="shared" si="310"/>
        <v>0</v>
      </c>
      <c r="W364" s="73">
        <f t="shared" si="311"/>
        <v>0</v>
      </c>
      <c r="X364" s="73">
        <f t="shared" si="312"/>
        <v>0</v>
      </c>
      <c r="Y364" s="73">
        <f t="shared" si="313"/>
        <v>0</v>
      </c>
      <c r="Z364" s="73">
        <f t="shared" si="314"/>
        <v>0</v>
      </c>
      <c r="AA364" s="74"/>
      <c r="AB364" s="177"/>
      <c r="AC364" s="177"/>
      <c r="AD364" s="177"/>
      <c r="AE364" s="177"/>
      <c r="AF364" s="177"/>
      <c r="AG364" s="177"/>
      <c r="AH364" s="177"/>
      <c r="AI364" s="177"/>
      <c r="AJ364" s="177"/>
      <c r="AK364" s="177"/>
      <c r="AL364" s="177"/>
      <c r="AM364" s="177"/>
      <c r="AN364" s="177"/>
      <c r="AO364" s="177"/>
      <c r="AP364" s="177"/>
      <c r="AQ364" s="177"/>
      <c r="AR364" s="177"/>
      <c r="AS364" s="177"/>
      <c r="AT364" s="177"/>
      <c r="AU364" s="71">
        <f t="shared" si="315"/>
        <v>6</v>
      </c>
      <c r="AV364" s="76">
        <f t="shared" si="316"/>
        <v>0</v>
      </c>
      <c r="AW364" s="76">
        <f t="shared" si="317"/>
        <v>0</v>
      </c>
      <c r="AX364" s="76">
        <f t="shared" si="318"/>
        <v>0</v>
      </c>
      <c r="AY364" s="76">
        <f t="shared" si="319"/>
        <v>0</v>
      </c>
      <c r="AZ364" s="76">
        <f t="shared" si="320"/>
        <v>0</v>
      </c>
      <c r="BA364" s="71">
        <f t="shared" si="321"/>
        <v>6</v>
      </c>
      <c r="BB364" s="71">
        <f t="shared" si="322"/>
        <v>0</v>
      </c>
      <c r="BC364" s="77">
        <f t="shared" si="323"/>
        <v>0</v>
      </c>
      <c r="BD364" s="77">
        <f t="shared" si="324"/>
        <v>0</v>
      </c>
      <c r="BE364" s="77">
        <f t="shared" si="325"/>
        <v>0</v>
      </c>
      <c r="BF364" s="77">
        <f t="shared" si="326"/>
        <v>0</v>
      </c>
      <c r="BG364" s="77">
        <f t="shared" si="327"/>
        <v>0</v>
      </c>
      <c r="BH364" s="77">
        <f t="shared" si="328"/>
        <v>0</v>
      </c>
      <c r="BI364" s="77">
        <f t="shared" si="329"/>
        <v>0</v>
      </c>
      <c r="BJ364" s="77">
        <f t="shared" si="330"/>
        <v>0</v>
      </c>
      <c r="BK364" s="77">
        <f t="shared" si="331"/>
        <v>0</v>
      </c>
      <c r="BL364" s="77">
        <f t="shared" si="332"/>
        <v>0</v>
      </c>
      <c r="BM364" s="77">
        <f t="shared" si="333"/>
        <v>0</v>
      </c>
      <c r="BN364" s="77">
        <f t="shared" si="334"/>
        <v>0</v>
      </c>
      <c r="BO364" s="77">
        <f t="shared" si="335"/>
        <v>0</v>
      </c>
      <c r="BP364" s="77">
        <f t="shared" si="336"/>
        <v>0</v>
      </c>
      <c r="BQ364" s="77">
        <f t="shared" si="337"/>
        <v>0</v>
      </c>
      <c r="BR364" s="77">
        <f t="shared" si="338"/>
        <v>0</v>
      </c>
      <c r="BS364" s="77">
        <f t="shared" si="339"/>
        <v>0</v>
      </c>
      <c r="BT364" s="77">
        <f t="shared" si="340"/>
        <v>0</v>
      </c>
      <c r="BU364" s="77">
        <f t="shared" si="341"/>
        <v>0</v>
      </c>
      <c r="BV364" s="77">
        <f t="shared" si="342"/>
        <v>0</v>
      </c>
      <c r="BW364" s="177"/>
      <c r="BX364" s="12" t="str">
        <f t="shared" si="343"/>
        <v/>
      </c>
      <c r="BY364" s="95">
        <f t="shared" si="344"/>
        <v>0</v>
      </c>
      <c r="BZ364" s="177">
        <f t="shared" si="345"/>
        <v>0</v>
      </c>
      <c r="CA364" s="177">
        <f t="shared" si="346"/>
        <v>0</v>
      </c>
      <c r="CB364" s="177">
        <f t="shared" si="347"/>
        <v>0</v>
      </c>
      <c r="CC364" s="177">
        <f t="shared" si="348"/>
        <v>0</v>
      </c>
      <c r="CD364" s="177">
        <f t="shared" si="349"/>
        <v>0</v>
      </c>
      <c r="CE364" s="177">
        <f t="shared" si="350"/>
        <v>0</v>
      </c>
      <c r="CF364" s="177">
        <f t="shared" si="351"/>
        <v>0</v>
      </c>
      <c r="CG364" s="9"/>
    </row>
    <row r="365" spans="1:85">
      <c r="A365" s="205" t="s">
        <v>1034</v>
      </c>
      <c r="B365" s="186" t="s">
        <v>1035</v>
      </c>
      <c r="C365" s="187" t="s">
        <v>1036</v>
      </c>
      <c r="D365" s="177" t="s">
        <v>61</v>
      </c>
      <c r="E365" s="74">
        <v>4</v>
      </c>
      <c r="F365" s="221">
        <v>16.07</v>
      </c>
      <c r="G365" s="68">
        <f t="shared" si="300"/>
        <v>64.28</v>
      </c>
      <c r="H365" s="69"/>
      <c r="I365" s="70">
        <f t="shared" si="301"/>
        <v>0</v>
      </c>
      <c r="J365" s="69"/>
      <c r="K365" s="70">
        <f t="shared" si="302"/>
        <v>0</v>
      </c>
      <c r="L365" s="69"/>
      <c r="M365" s="70">
        <f t="shared" si="303"/>
        <v>0</v>
      </c>
      <c r="N365" s="69"/>
      <c r="O365" s="70">
        <f t="shared" si="304"/>
        <v>0</v>
      </c>
      <c r="P365" s="69"/>
      <c r="Q365" s="70">
        <f t="shared" si="305"/>
        <v>0</v>
      </c>
      <c r="R365" s="71">
        <f t="shared" si="306"/>
        <v>4</v>
      </c>
      <c r="S365" s="70">
        <f t="shared" si="307"/>
        <v>64.28</v>
      </c>
      <c r="T365" s="72">
        <f t="shared" si="308"/>
        <v>0</v>
      </c>
      <c r="U365" s="73">
        <f t="shared" si="309"/>
        <v>0</v>
      </c>
      <c r="V365" s="73">
        <f t="shared" si="310"/>
        <v>0</v>
      </c>
      <c r="W365" s="73">
        <f t="shared" si="311"/>
        <v>0</v>
      </c>
      <c r="X365" s="73">
        <f t="shared" si="312"/>
        <v>0</v>
      </c>
      <c r="Y365" s="73">
        <f t="shared" si="313"/>
        <v>0</v>
      </c>
      <c r="Z365" s="73">
        <f t="shared" si="314"/>
        <v>0</v>
      </c>
      <c r="AA365" s="74"/>
      <c r="AB365" s="177"/>
      <c r="AC365" s="177"/>
      <c r="AD365" s="177"/>
      <c r="AE365" s="177"/>
      <c r="AF365" s="177"/>
      <c r="AG365" s="177"/>
      <c r="AH365" s="177"/>
      <c r="AI365" s="177"/>
      <c r="AJ365" s="177"/>
      <c r="AK365" s="177"/>
      <c r="AL365" s="177"/>
      <c r="AM365" s="177"/>
      <c r="AN365" s="177"/>
      <c r="AO365" s="177"/>
      <c r="AP365" s="177"/>
      <c r="AQ365" s="177"/>
      <c r="AR365" s="177"/>
      <c r="AS365" s="177"/>
      <c r="AT365" s="177"/>
      <c r="AU365" s="71">
        <f t="shared" si="315"/>
        <v>4</v>
      </c>
      <c r="AV365" s="76">
        <f t="shared" si="316"/>
        <v>0</v>
      </c>
      <c r="AW365" s="76">
        <f t="shared" si="317"/>
        <v>0</v>
      </c>
      <c r="AX365" s="76">
        <f t="shared" si="318"/>
        <v>0</v>
      </c>
      <c r="AY365" s="76">
        <f t="shared" si="319"/>
        <v>0</v>
      </c>
      <c r="AZ365" s="76">
        <f t="shared" si="320"/>
        <v>0</v>
      </c>
      <c r="BA365" s="71">
        <f t="shared" si="321"/>
        <v>4</v>
      </c>
      <c r="BB365" s="71">
        <f t="shared" si="322"/>
        <v>0</v>
      </c>
      <c r="BC365" s="77">
        <f t="shared" si="323"/>
        <v>0</v>
      </c>
      <c r="BD365" s="77">
        <f t="shared" si="324"/>
        <v>0</v>
      </c>
      <c r="BE365" s="77">
        <f t="shared" si="325"/>
        <v>0</v>
      </c>
      <c r="BF365" s="77">
        <f t="shared" si="326"/>
        <v>0</v>
      </c>
      <c r="BG365" s="77">
        <f t="shared" si="327"/>
        <v>0</v>
      </c>
      <c r="BH365" s="77">
        <f t="shared" si="328"/>
        <v>0</v>
      </c>
      <c r="BI365" s="77">
        <f t="shared" si="329"/>
        <v>0</v>
      </c>
      <c r="BJ365" s="77">
        <f t="shared" si="330"/>
        <v>0</v>
      </c>
      <c r="BK365" s="77">
        <f t="shared" si="331"/>
        <v>0</v>
      </c>
      <c r="BL365" s="77">
        <f t="shared" si="332"/>
        <v>0</v>
      </c>
      <c r="BM365" s="77">
        <f t="shared" si="333"/>
        <v>0</v>
      </c>
      <c r="BN365" s="77">
        <f t="shared" si="334"/>
        <v>0</v>
      </c>
      <c r="BO365" s="77">
        <f t="shared" si="335"/>
        <v>0</v>
      </c>
      <c r="BP365" s="77">
        <f t="shared" si="336"/>
        <v>0</v>
      </c>
      <c r="BQ365" s="77">
        <f t="shared" si="337"/>
        <v>0</v>
      </c>
      <c r="BR365" s="77">
        <f t="shared" si="338"/>
        <v>0</v>
      </c>
      <c r="BS365" s="77">
        <f t="shared" si="339"/>
        <v>0</v>
      </c>
      <c r="BT365" s="77">
        <f t="shared" si="340"/>
        <v>0</v>
      </c>
      <c r="BU365" s="77">
        <f t="shared" si="341"/>
        <v>0</v>
      </c>
      <c r="BV365" s="77">
        <f t="shared" si="342"/>
        <v>0</v>
      </c>
      <c r="BW365" s="177"/>
      <c r="BX365" s="12" t="str">
        <f t="shared" si="343"/>
        <v/>
      </c>
      <c r="BY365" s="95">
        <f t="shared" si="344"/>
        <v>0</v>
      </c>
      <c r="BZ365" s="177">
        <f t="shared" si="345"/>
        <v>0</v>
      </c>
      <c r="CA365" s="177">
        <f t="shared" si="346"/>
        <v>0</v>
      </c>
      <c r="CB365" s="177">
        <f t="shared" si="347"/>
        <v>0</v>
      </c>
      <c r="CC365" s="177">
        <f t="shared" si="348"/>
        <v>0</v>
      </c>
      <c r="CD365" s="177">
        <f t="shared" si="349"/>
        <v>0</v>
      </c>
      <c r="CE365" s="177">
        <f t="shared" si="350"/>
        <v>0</v>
      </c>
      <c r="CF365" s="177">
        <f t="shared" si="351"/>
        <v>0</v>
      </c>
      <c r="CG365" s="9"/>
    </row>
    <row r="366" spans="1:85">
      <c r="A366" s="237" t="s">
        <v>1243</v>
      </c>
      <c r="B366" s="186" t="s">
        <v>1037</v>
      </c>
      <c r="C366" s="187" t="s">
        <v>1029</v>
      </c>
      <c r="D366" s="177" t="s">
        <v>61</v>
      </c>
      <c r="E366" s="74">
        <v>2</v>
      </c>
      <c r="F366" s="221">
        <v>7.62</v>
      </c>
      <c r="G366" s="68">
        <f t="shared" si="300"/>
        <v>15.24</v>
      </c>
      <c r="H366" s="69"/>
      <c r="I366" s="70">
        <f t="shared" si="301"/>
        <v>0</v>
      </c>
      <c r="J366" s="69"/>
      <c r="K366" s="70">
        <f t="shared" si="302"/>
        <v>0</v>
      </c>
      <c r="L366" s="69"/>
      <c r="M366" s="70">
        <f t="shared" si="303"/>
        <v>0</v>
      </c>
      <c r="N366" s="69"/>
      <c r="O366" s="70">
        <f t="shared" si="304"/>
        <v>0</v>
      </c>
      <c r="P366" s="69"/>
      <c r="Q366" s="70">
        <f t="shared" si="305"/>
        <v>0</v>
      </c>
      <c r="R366" s="71">
        <f t="shared" si="306"/>
        <v>2</v>
      </c>
      <c r="S366" s="70">
        <f t="shared" si="307"/>
        <v>15.24</v>
      </c>
      <c r="T366" s="72">
        <f t="shared" si="308"/>
        <v>0</v>
      </c>
      <c r="U366" s="73">
        <f t="shared" si="309"/>
        <v>0</v>
      </c>
      <c r="V366" s="73">
        <f t="shared" si="310"/>
        <v>0</v>
      </c>
      <c r="W366" s="73">
        <f t="shared" si="311"/>
        <v>0</v>
      </c>
      <c r="X366" s="73">
        <f t="shared" si="312"/>
        <v>0</v>
      </c>
      <c r="Y366" s="73">
        <f t="shared" si="313"/>
        <v>0</v>
      </c>
      <c r="Z366" s="73">
        <f t="shared" si="314"/>
        <v>0</v>
      </c>
      <c r="AA366" s="74"/>
      <c r="AB366" s="177"/>
      <c r="AC366" s="177"/>
      <c r="AD366" s="177"/>
      <c r="AE366" s="177"/>
      <c r="AF366" s="177"/>
      <c r="AG366" s="177"/>
      <c r="AH366" s="177"/>
      <c r="AI366" s="177"/>
      <c r="AJ366" s="177"/>
      <c r="AK366" s="177"/>
      <c r="AL366" s="177"/>
      <c r="AM366" s="177"/>
      <c r="AN366" s="177"/>
      <c r="AO366" s="177"/>
      <c r="AP366" s="177"/>
      <c r="AQ366" s="177"/>
      <c r="AR366" s="177"/>
      <c r="AS366" s="177"/>
      <c r="AT366" s="177"/>
      <c r="AU366" s="71">
        <f t="shared" si="315"/>
        <v>2</v>
      </c>
      <c r="AV366" s="76">
        <f t="shared" si="316"/>
        <v>0</v>
      </c>
      <c r="AW366" s="76">
        <f t="shared" si="317"/>
        <v>0</v>
      </c>
      <c r="AX366" s="76">
        <f t="shared" si="318"/>
        <v>0</v>
      </c>
      <c r="AY366" s="76">
        <f t="shared" si="319"/>
        <v>0</v>
      </c>
      <c r="AZ366" s="76">
        <f t="shared" si="320"/>
        <v>0</v>
      </c>
      <c r="BA366" s="71">
        <f t="shared" si="321"/>
        <v>2</v>
      </c>
      <c r="BB366" s="71">
        <f t="shared" si="322"/>
        <v>0</v>
      </c>
      <c r="BC366" s="77">
        <f t="shared" si="323"/>
        <v>0</v>
      </c>
      <c r="BD366" s="77">
        <f t="shared" si="324"/>
        <v>0</v>
      </c>
      <c r="BE366" s="77">
        <f t="shared" si="325"/>
        <v>0</v>
      </c>
      <c r="BF366" s="77">
        <f t="shared" si="326"/>
        <v>0</v>
      </c>
      <c r="BG366" s="77">
        <f t="shared" si="327"/>
        <v>0</v>
      </c>
      <c r="BH366" s="77">
        <f t="shared" si="328"/>
        <v>0</v>
      </c>
      <c r="BI366" s="77">
        <f t="shared" si="329"/>
        <v>0</v>
      </c>
      <c r="BJ366" s="77">
        <f t="shared" si="330"/>
        <v>0</v>
      </c>
      <c r="BK366" s="77">
        <f t="shared" si="331"/>
        <v>0</v>
      </c>
      <c r="BL366" s="77">
        <f t="shared" si="332"/>
        <v>0</v>
      </c>
      <c r="BM366" s="77">
        <f t="shared" si="333"/>
        <v>0</v>
      </c>
      <c r="BN366" s="77">
        <f t="shared" si="334"/>
        <v>0</v>
      </c>
      <c r="BO366" s="77">
        <f t="shared" si="335"/>
        <v>0</v>
      </c>
      <c r="BP366" s="77">
        <f t="shared" si="336"/>
        <v>0</v>
      </c>
      <c r="BQ366" s="77">
        <f t="shared" si="337"/>
        <v>0</v>
      </c>
      <c r="BR366" s="77">
        <f t="shared" si="338"/>
        <v>0</v>
      </c>
      <c r="BS366" s="77">
        <f t="shared" si="339"/>
        <v>0</v>
      </c>
      <c r="BT366" s="77">
        <f t="shared" si="340"/>
        <v>0</v>
      </c>
      <c r="BU366" s="77">
        <f t="shared" si="341"/>
        <v>0</v>
      </c>
      <c r="BV366" s="77">
        <f t="shared" si="342"/>
        <v>0</v>
      </c>
      <c r="BW366" s="177"/>
      <c r="BX366" s="12" t="str">
        <f t="shared" si="343"/>
        <v/>
      </c>
      <c r="BY366" s="95">
        <f t="shared" si="344"/>
        <v>0</v>
      </c>
      <c r="BZ366" s="177">
        <f t="shared" si="345"/>
        <v>0</v>
      </c>
      <c r="CA366" s="177">
        <f t="shared" si="346"/>
        <v>0</v>
      </c>
      <c r="CB366" s="177">
        <f t="shared" si="347"/>
        <v>0</v>
      </c>
      <c r="CC366" s="177">
        <f t="shared" si="348"/>
        <v>0</v>
      </c>
      <c r="CD366" s="177">
        <f t="shared" si="349"/>
        <v>0</v>
      </c>
      <c r="CE366" s="177">
        <f t="shared" si="350"/>
        <v>0</v>
      </c>
      <c r="CF366" s="177">
        <f t="shared" si="351"/>
        <v>0</v>
      </c>
      <c r="CG366" s="9"/>
    </row>
    <row r="367" spans="1:85">
      <c r="A367" s="205" t="s">
        <v>1038</v>
      </c>
      <c r="B367" s="186" t="s">
        <v>1039</v>
      </c>
      <c r="C367" s="187" t="s">
        <v>1040</v>
      </c>
      <c r="D367" s="177" t="s">
        <v>61</v>
      </c>
      <c r="E367" s="74">
        <v>1</v>
      </c>
      <c r="F367" s="221">
        <v>3.83</v>
      </c>
      <c r="G367" s="68">
        <f t="shared" si="300"/>
        <v>3.83</v>
      </c>
      <c r="H367" s="69"/>
      <c r="I367" s="70">
        <f t="shared" si="301"/>
        <v>0</v>
      </c>
      <c r="J367" s="69"/>
      <c r="K367" s="70">
        <f t="shared" si="302"/>
        <v>0</v>
      </c>
      <c r="L367" s="69"/>
      <c r="M367" s="70">
        <f t="shared" si="303"/>
        <v>0</v>
      </c>
      <c r="N367" s="69"/>
      <c r="O367" s="70">
        <f t="shared" si="304"/>
        <v>0</v>
      </c>
      <c r="P367" s="69"/>
      <c r="Q367" s="70">
        <f t="shared" si="305"/>
        <v>0</v>
      </c>
      <c r="R367" s="71">
        <f t="shared" si="306"/>
        <v>1</v>
      </c>
      <c r="S367" s="70">
        <f t="shared" si="307"/>
        <v>3.83</v>
      </c>
      <c r="T367" s="72">
        <f t="shared" si="308"/>
        <v>0</v>
      </c>
      <c r="U367" s="73">
        <f t="shared" si="309"/>
        <v>0</v>
      </c>
      <c r="V367" s="73">
        <f t="shared" si="310"/>
        <v>0</v>
      </c>
      <c r="W367" s="73">
        <f t="shared" si="311"/>
        <v>0</v>
      </c>
      <c r="X367" s="73">
        <f t="shared" si="312"/>
        <v>0</v>
      </c>
      <c r="Y367" s="73">
        <f t="shared" si="313"/>
        <v>0</v>
      </c>
      <c r="Z367" s="73">
        <f t="shared" si="314"/>
        <v>0</v>
      </c>
      <c r="AA367" s="74"/>
      <c r="AB367" s="177"/>
      <c r="AC367" s="177"/>
      <c r="AD367" s="177"/>
      <c r="AE367" s="177"/>
      <c r="AF367" s="177"/>
      <c r="AG367" s="177"/>
      <c r="AH367" s="177"/>
      <c r="AI367" s="177"/>
      <c r="AJ367" s="177"/>
      <c r="AK367" s="177"/>
      <c r="AL367" s="177"/>
      <c r="AM367" s="177"/>
      <c r="AN367" s="177"/>
      <c r="AO367" s="177"/>
      <c r="AP367" s="177"/>
      <c r="AQ367" s="177"/>
      <c r="AR367" s="177"/>
      <c r="AS367" s="177"/>
      <c r="AT367" s="177"/>
      <c r="AU367" s="71">
        <f t="shared" si="315"/>
        <v>1</v>
      </c>
      <c r="AV367" s="76">
        <f t="shared" si="316"/>
        <v>0</v>
      </c>
      <c r="AW367" s="76">
        <f t="shared" si="317"/>
        <v>0</v>
      </c>
      <c r="AX367" s="76">
        <f t="shared" si="318"/>
        <v>0</v>
      </c>
      <c r="AY367" s="76">
        <f t="shared" si="319"/>
        <v>0</v>
      </c>
      <c r="AZ367" s="76">
        <f t="shared" si="320"/>
        <v>0</v>
      </c>
      <c r="BA367" s="71">
        <f t="shared" si="321"/>
        <v>1</v>
      </c>
      <c r="BB367" s="71">
        <f t="shared" si="322"/>
        <v>0</v>
      </c>
      <c r="BC367" s="77">
        <f t="shared" si="323"/>
        <v>0</v>
      </c>
      <c r="BD367" s="77">
        <f t="shared" si="324"/>
        <v>0</v>
      </c>
      <c r="BE367" s="77">
        <f t="shared" si="325"/>
        <v>0</v>
      </c>
      <c r="BF367" s="77">
        <f t="shared" si="326"/>
        <v>0</v>
      </c>
      <c r="BG367" s="77">
        <f t="shared" si="327"/>
        <v>0</v>
      </c>
      <c r="BH367" s="77">
        <f t="shared" si="328"/>
        <v>0</v>
      </c>
      <c r="BI367" s="77">
        <f t="shared" si="329"/>
        <v>0</v>
      </c>
      <c r="BJ367" s="77">
        <f t="shared" si="330"/>
        <v>0</v>
      </c>
      <c r="BK367" s="77">
        <f t="shared" si="331"/>
        <v>0</v>
      </c>
      <c r="BL367" s="77">
        <f t="shared" si="332"/>
        <v>0</v>
      </c>
      <c r="BM367" s="77">
        <f t="shared" si="333"/>
        <v>0</v>
      </c>
      <c r="BN367" s="77">
        <f t="shared" si="334"/>
        <v>0</v>
      </c>
      <c r="BO367" s="77">
        <f t="shared" si="335"/>
        <v>0</v>
      </c>
      <c r="BP367" s="77">
        <f t="shared" si="336"/>
        <v>0</v>
      </c>
      <c r="BQ367" s="77">
        <f t="shared" si="337"/>
        <v>0</v>
      </c>
      <c r="BR367" s="77">
        <f t="shared" si="338"/>
        <v>0</v>
      </c>
      <c r="BS367" s="77">
        <f t="shared" si="339"/>
        <v>0</v>
      </c>
      <c r="BT367" s="77">
        <f t="shared" si="340"/>
        <v>0</v>
      </c>
      <c r="BU367" s="77">
        <f t="shared" si="341"/>
        <v>0</v>
      </c>
      <c r="BV367" s="77">
        <f t="shared" si="342"/>
        <v>0</v>
      </c>
      <c r="BW367" s="177"/>
      <c r="BX367" s="12" t="str">
        <f t="shared" si="343"/>
        <v/>
      </c>
      <c r="BY367" s="95">
        <f t="shared" si="344"/>
        <v>0</v>
      </c>
      <c r="BZ367" s="177">
        <f t="shared" si="345"/>
        <v>0</v>
      </c>
      <c r="CA367" s="177">
        <f t="shared" si="346"/>
        <v>0</v>
      </c>
      <c r="CB367" s="177">
        <f t="shared" si="347"/>
        <v>0</v>
      </c>
      <c r="CC367" s="177">
        <f t="shared" si="348"/>
        <v>0</v>
      </c>
      <c r="CD367" s="177">
        <f t="shared" si="349"/>
        <v>0</v>
      </c>
      <c r="CE367" s="177">
        <f t="shared" si="350"/>
        <v>0</v>
      </c>
      <c r="CF367" s="177">
        <f t="shared" si="351"/>
        <v>0</v>
      </c>
      <c r="CG367" s="9"/>
    </row>
    <row r="368" spans="1:85">
      <c r="A368" s="205" t="s">
        <v>1041</v>
      </c>
      <c r="B368" s="186" t="s">
        <v>1042</v>
      </c>
      <c r="C368" s="187" t="s">
        <v>1043</v>
      </c>
      <c r="D368" s="177" t="s">
        <v>61</v>
      </c>
      <c r="E368" s="74">
        <v>1</v>
      </c>
      <c r="F368" s="221">
        <v>4.62</v>
      </c>
      <c r="G368" s="68">
        <f t="shared" si="300"/>
        <v>4.62</v>
      </c>
      <c r="H368" s="69"/>
      <c r="I368" s="70">
        <f t="shared" si="301"/>
        <v>0</v>
      </c>
      <c r="J368" s="69"/>
      <c r="K368" s="70">
        <f t="shared" si="302"/>
        <v>0</v>
      </c>
      <c r="L368" s="69"/>
      <c r="M368" s="70">
        <f t="shared" si="303"/>
        <v>0</v>
      </c>
      <c r="N368" s="69"/>
      <c r="O368" s="70">
        <f t="shared" si="304"/>
        <v>0</v>
      </c>
      <c r="P368" s="69"/>
      <c r="Q368" s="70">
        <f t="shared" si="305"/>
        <v>0</v>
      </c>
      <c r="R368" s="71">
        <f t="shared" si="306"/>
        <v>1</v>
      </c>
      <c r="S368" s="70">
        <f t="shared" si="307"/>
        <v>4.62</v>
      </c>
      <c r="T368" s="72">
        <f t="shared" si="308"/>
        <v>0</v>
      </c>
      <c r="U368" s="73">
        <f t="shared" si="309"/>
        <v>0</v>
      </c>
      <c r="V368" s="73">
        <f t="shared" si="310"/>
        <v>0</v>
      </c>
      <c r="W368" s="73">
        <f t="shared" si="311"/>
        <v>0</v>
      </c>
      <c r="X368" s="73">
        <f t="shared" si="312"/>
        <v>0</v>
      </c>
      <c r="Y368" s="73">
        <f t="shared" si="313"/>
        <v>0</v>
      </c>
      <c r="Z368" s="73">
        <f t="shared" si="314"/>
        <v>0</v>
      </c>
      <c r="AA368" s="74"/>
      <c r="AB368" s="177"/>
      <c r="AC368" s="177"/>
      <c r="AD368" s="177"/>
      <c r="AE368" s="177"/>
      <c r="AF368" s="177"/>
      <c r="AG368" s="177"/>
      <c r="AH368" s="177"/>
      <c r="AI368" s="177"/>
      <c r="AJ368" s="177"/>
      <c r="AK368" s="177"/>
      <c r="AL368" s="177"/>
      <c r="AM368" s="177"/>
      <c r="AN368" s="177"/>
      <c r="AO368" s="177"/>
      <c r="AP368" s="177"/>
      <c r="AQ368" s="177"/>
      <c r="AR368" s="177"/>
      <c r="AS368" s="177"/>
      <c r="AT368" s="177"/>
      <c r="AU368" s="71">
        <f t="shared" si="315"/>
        <v>1</v>
      </c>
      <c r="AV368" s="76">
        <f t="shared" si="316"/>
        <v>0</v>
      </c>
      <c r="AW368" s="76">
        <f t="shared" si="317"/>
        <v>0</v>
      </c>
      <c r="AX368" s="76">
        <f t="shared" si="318"/>
        <v>0</v>
      </c>
      <c r="AY368" s="76">
        <f t="shared" si="319"/>
        <v>0</v>
      </c>
      <c r="AZ368" s="76">
        <f t="shared" si="320"/>
        <v>0</v>
      </c>
      <c r="BA368" s="71">
        <f t="shared" si="321"/>
        <v>1</v>
      </c>
      <c r="BB368" s="71">
        <f t="shared" si="322"/>
        <v>0</v>
      </c>
      <c r="BC368" s="77">
        <f t="shared" si="323"/>
        <v>0</v>
      </c>
      <c r="BD368" s="77">
        <f t="shared" si="324"/>
        <v>0</v>
      </c>
      <c r="BE368" s="77">
        <f t="shared" si="325"/>
        <v>0</v>
      </c>
      <c r="BF368" s="77">
        <f t="shared" si="326"/>
        <v>0</v>
      </c>
      <c r="BG368" s="77">
        <f t="shared" si="327"/>
        <v>0</v>
      </c>
      <c r="BH368" s="77">
        <f t="shared" si="328"/>
        <v>0</v>
      </c>
      <c r="BI368" s="77">
        <f t="shared" si="329"/>
        <v>0</v>
      </c>
      <c r="BJ368" s="77">
        <f t="shared" si="330"/>
        <v>0</v>
      </c>
      <c r="BK368" s="77">
        <f t="shared" si="331"/>
        <v>0</v>
      </c>
      <c r="BL368" s="77">
        <f t="shared" si="332"/>
        <v>0</v>
      </c>
      <c r="BM368" s="77">
        <f t="shared" si="333"/>
        <v>0</v>
      </c>
      <c r="BN368" s="77">
        <f t="shared" si="334"/>
        <v>0</v>
      </c>
      <c r="BO368" s="77">
        <f t="shared" si="335"/>
        <v>0</v>
      </c>
      <c r="BP368" s="77">
        <f t="shared" si="336"/>
        <v>0</v>
      </c>
      <c r="BQ368" s="77">
        <f t="shared" si="337"/>
        <v>0</v>
      </c>
      <c r="BR368" s="77">
        <f t="shared" si="338"/>
        <v>0</v>
      </c>
      <c r="BS368" s="77">
        <f t="shared" si="339"/>
        <v>0</v>
      </c>
      <c r="BT368" s="77">
        <f t="shared" si="340"/>
        <v>0</v>
      </c>
      <c r="BU368" s="77">
        <f t="shared" si="341"/>
        <v>0</v>
      </c>
      <c r="BV368" s="77">
        <f t="shared" si="342"/>
        <v>0</v>
      </c>
      <c r="BW368" s="177"/>
      <c r="BX368" s="12" t="str">
        <f t="shared" si="343"/>
        <v/>
      </c>
      <c r="BY368" s="95">
        <f t="shared" si="344"/>
        <v>0</v>
      </c>
      <c r="BZ368" s="177">
        <f t="shared" si="345"/>
        <v>0</v>
      </c>
      <c r="CA368" s="177">
        <f t="shared" si="346"/>
        <v>0</v>
      </c>
      <c r="CB368" s="177">
        <f t="shared" si="347"/>
        <v>0</v>
      </c>
      <c r="CC368" s="177">
        <f t="shared" si="348"/>
        <v>0</v>
      </c>
      <c r="CD368" s="177">
        <f t="shared" si="349"/>
        <v>0</v>
      </c>
      <c r="CE368" s="177">
        <f t="shared" si="350"/>
        <v>0</v>
      </c>
      <c r="CF368" s="177">
        <f t="shared" si="351"/>
        <v>0</v>
      </c>
      <c r="CG368" s="9"/>
    </row>
    <row r="369" spans="1:85">
      <c r="A369" s="205" t="s">
        <v>1044</v>
      </c>
      <c r="B369" s="186" t="s">
        <v>1045</v>
      </c>
      <c r="C369" s="187" t="s">
        <v>1046</v>
      </c>
      <c r="D369" s="177" t="s">
        <v>61</v>
      </c>
      <c r="E369" s="74">
        <v>1</v>
      </c>
      <c r="F369" s="221">
        <v>4.9400000000000004</v>
      </c>
      <c r="G369" s="68">
        <f t="shared" si="300"/>
        <v>4.9400000000000004</v>
      </c>
      <c r="H369" s="69"/>
      <c r="I369" s="70">
        <f t="shared" si="301"/>
        <v>0</v>
      </c>
      <c r="J369" s="69"/>
      <c r="K369" s="70">
        <f t="shared" si="302"/>
        <v>0</v>
      </c>
      <c r="L369" s="69"/>
      <c r="M369" s="70">
        <f t="shared" si="303"/>
        <v>0</v>
      </c>
      <c r="N369" s="69"/>
      <c r="O369" s="70">
        <f t="shared" si="304"/>
        <v>0</v>
      </c>
      <c r="P369" s="69"/>
      <c r="Q369" s="70">
        <f t="shared" si="305"/>
        <v>0</v>
      </c>
      <c r="R369" s="71">
        <f t="shared" si="306"/>
        <v>1</v>
      </c>
      <c r="S369" s="70">
        <f t="shared" si="307"/>
        <v>4.9400000000000004</v>
      </c>
      <c r="T369" s="72">
        <f t="shared" si="308"/>
        <v>0</v>
      </c>
      <c r="U369" s="73">
        <f t="shared" si="309"/>
        <v>0</v>
      </c>
      <c r="V369" s="73">
        <f t="shared" si="310"/>
        <v>0</v>
      </c>
      <c r="W369" s="73">
        <f t="shared" si="311"/>
        <v>0</v>
      </c>
      <c r="X369" s="73">
        <f t="shared" si="312"/>
        <v>0</v>
      </c>
      <c r="Y369" s="73">
        <f t="shared" si="313"/>
        <v>0</v>
      </c>
      <c r="Z369" s="73">
        <f t="shared" si="314"/>
        <v>0</v>
      </c>
      <c r="AA369" s="74"/>
      <c r="AB369" s="177"/>
      <c r="AC369" s="177"/>
      <c r="AD369" s="177"/>
      <c r="AE369" s="177"/>
      <c r="AF369" s="177"/>
      <c r="AG369" s="177"/>
      <c r="AH369" s="177"/>
      <c r="AI369" s="177"/>
      <c r="AJ369" s="177"/>
      <c r="AK369" s="177"/>
      <c r="AL369" s="177"/>
      <c r="AM369" s="177"/>
      <c r="AN369" s="177"/>
      <c r="AO369" s="177"/>
      <c r="AP369" s="177"/>
      <c r="AQ369" s="177"/>
      <c r="AR369" s="177"/>
      <c r="AS369" s="177"/>
      <c r="AT369" s="177"/>
      <c r="AU369" s="71">
        <f t="shared" si="315"/>
        <v>1</v>
      </c>
      <c r="AV369" s="76">
        <f t="shared" si="316"/>
        <v>0</v>
      </c>
      <c r="AW369" s="76">
        <f t="shared" si="317"/>
        <v>0</v>
      </c>
      <c r="AX369" s="76">
        <f t="shared" si="318"/>
        <v>0</v>
      </c>
      <c r="AY369" s="76">
        <f t="shared" si="319"/>
        <v>0</v>
      </c>
      <c r="AZ369" s="76">
        <f t="shared" si="320"/>
        <v>0</v>
      </c>
      <c r="BA369" s="71">
        <f t="shared" si="321"/>
        <v>1</v>
      </c>
      <c r="BB369" s="71">
        <f t="shared" si="322"/>
        <v>0</v>
      </c>
      <c r="BC369" s="77">
        <f t="shared" si="323"/>
        <v>0</v>
      </c>
      <c r="BD369" s="77">
        <f t="shared" si="324"/>
        <v>0</v>
      </c>
      <c r="BE369" s="77">
        <f t="shared" si="325"/>
        <v>0</v>
      </c>
      <c r="BF369" s="77">
        <f t="shared" si="326"/>
        <v>0</v>
      </c>
      <c r="BG369" s="77">
        <f t="shared" si="327"/>
        <v>0</v>
      </c>
      <c r="BH369" s="77">
        <f t="shared" si="328"/>
        <v>0</v>
      </c>
      <c r="BI369" s="77">
        <f t="shared" si="329"/>
        <v>0</v>
      </c>
      <c r="BJ369" s="77">
        <f t="shared" si="330"/>
        <v>0</v>
      </c>
      <c r="BK369" s="77">
        <f t="shared" si="331"/>
        <v>0</v>
      </c>
      <c r="BL369" s="77">
        <f t="shared" si="332"/>
        <v>0</v>
      </c>
      <c r="BM369" s="77">
        <f t="shared" si="333"/>
        <v>0</v>
      </c>
      <c r="BN369" s="77">
        <f t="shared" si="334"/>
        <v>0</v>
      </c>
      <c r="BO369" s="77">
        <f t="shared" si="335"/>
        <v>0</v>
      </c>
      <c r="BP369" s="77">
        <f t="shared" si="336"/>
        <v>0</v>
      </c>
      <c r="BQ369" s="77">
        <f t="shared" si="337"/>
        <v>0</v>
      </c>
      <c r="BR369" s="77">
        <f t="shared" si="338"/>
        <v>0</v>
      </c>
      <c r="BS369" s="77">
        <f t="shared" si="339"/>
        <v>0</v>
      </c>
      <c r="BT369" s="77">
        <f t="shared" si="340"/>
        <v>0</v>
      </c>
      <c r="BU369" s="77">
        <f t="shared" si="341"/>
        <v>0</v>
      </c>
      <c r="BV369" s="77">
        <f t="shared" si="342"/>
        <v>0</v>
      </c>
      <c r="BW369" s="177"/>
      <c r="BX369" s="12" t="str">
        <f t="shared" si="343"/>
        <v/>
      </c>
      <c r="BY369" s="95">
        <f t="shared" si="344"/>
        <v>0</v>
      </c>
      <c r="BZ369" s="177">
        <f t="shared" si="345"/>
        <v>0</v>
      </c>
      <c r="CA369" s="177">
        <f t="shared" si="346"/>
        <v>0</v>
      </c>
      <c r="CB369" s="177">
        <f t="shared" si="347"/>
        <v>0</v>
      </c>
      <c r="CC369" s="177">
        <f t="shared" si="348"/>
        <v>0</v>
      </c>
      <c r="CD369" s="177">
        <f t="shared" si="349"/>
        <v>0</v>
      </c>
      <c r="CE369" s="177">
        <f t="shared" si="350"/>
        <v>0</v>
      </c>
      <c r="CF369" s="177">
        <f t="shared" si="351"/>
        <v>0</v>
      </c>
      <c r="CG369" s="9"/>
    </row>
    <row r="370" spans="1:85">
      <c r="A370" s="205" t="s">
        <v>1047</v>
      </c>
      <c r="B370" s="186" t="s">
        <v>1048</v>
      </c>
      <c r="C370" s="187" t="s">
        <v>1049</v>
      </c>
      <c r="D370" s="177" t="s">
        <v>61</v>
      </c>
      <c r="E370" s="74">
        <v>3</v>
      </c>
      <c r="F370" s="221">
        <v>6.11</v>
      </c>
      <c r="G370" s="68">
        <f t="shared" si="300"/>
        <v>18.330000000000002</v>
      </c>
      <c r="H370" s="69"/>
      <c r="I370" s="70">
        <f t="shared" si="301"/>
        <v>0</v>
      </c>
      <c r="J370" s="69"/>
      <c r="K370" s="70">
        <f t="shared" si="302"/>
        <v>0</v>
      </c>
      <c r="L370" s="69"/>
      <c r="M370" s="70">
        <f t="shared" si="303"/>
        <v>0</v>
      </c>
      <c r="N370" s="69"/>
      <c r="O370" s="70">
        <f t="shared" si="304"/>
        <v>0</v>
      </c>
      <c r="P370" s="69"/>
      <c r="Q370" s="70">
        <f t="shared" si="305"/>
        <v>0</v>
      </c>
      <c r="R370" s="71">
        <f t="shared" si="306"/>
        <v>3</v>
      </c>
      <c r="S370" s="70">
        <f t="shared" si="307"/>
        <v>18.330000000000002</v>
      </c>
      <c r="T370" s="72">
        <f t="shared" si="308"/>
        <v>0</v>
      </c>
      <c r="U370" s="73">
        <f t="shared" si="309"/>
        <v>0</v>
      </c>
      <c r="V370" s="73">
        <f t="shared" si="310"/>
        <v>0</v>
      </c>
      <c r="W370" s="73">
        <f t="shared" si="311"/>
        <v>0</v>
      </c>
      <c r="X370" s="73">
        <f t="shared" si="312"/>
        <v>0</v>
      </c>
      <c r="Y370" s="73">
        <f t="shared" si="313"/>
        <v>0</v>
      </c>
      <c r="Z370" s="73">
        <f t="shared" si="314"/>
        <v>0</v>
      </c>
      <c r="AA370" s="74"/>
      <c r="AB370" s="177"/>
      <c r="AC370" s="177"/>
      <c r="AD370" s="177"/>
      <c r="AE370" s="177"/>
      <c r="AF370" s="177"/>
      <c r="AG370" s="177"/>
      <c r="AH370" s="177"/>
      <c r="AI370" s="177"/>
      <c r="AJ370" s="177"/>
      <c r="AK370" s="177"/>
      <c r="AL370" s="177"/>
      <c r="AM370" s="177"/>
      <c r="AN370" s="177"/>
      <c r="AO370" s="177"/>
      <c r="AP370" s="177"/>
      <c r="AQ370" s="177"/>
      <c r="AR370" s="177"/>
      <c r="AS370" s="177"/>
      <c r="AT370" s="177"/>
      <c r="AU370" s="71">
        <f t="shared" si="315"/>
        <v>3</v>
      </c>
      <c r="AV370" s="76">
        <f t="shared" si="316"/>
        <v>0</v>
      </c>
      <c r="AW370" s="76">
        <f t="shared" si="317"/>
        <v>0</v>
      </c>
      <c r="AX370" s="76">
        <f t="shared" si="318"/>
        <v>0</v>
      </c>
      <c r="AY370" s="76">
        <f t="shared" si="319"/>
        <v>0</v>
      </c>
      <c r="AZ370" s="76">
        <f t="shared" si="320"/>
        <v>0</v>
      </c>
      <c r="BA370" s="71">
        <f t="shared" si="321"/>
        <v>3</v>
      </c>
      <c r="BB370" s="71">
        <f t="shared" si="322"/>
        <v>0</v>
      </c>
      <c r="BC370" s="77">
        <f t="shared" si="323"/>
        <v>0</v>
      </c>
      <c r="BD370" s="77">
        <f t="shared" si="324"/>
        <v>0</v>
      </c>
      <c r="BE370" s="77">
        <f t="shared" si="325"/>
        <v>0</v>
      </c>
      <c r="BF370" s="77">
        <f t="shared" si="326"/>
        <v>0</v>
      </c>
      <c r="BG370" s="77">
        <f t="shared" si="327"/>
        <v>0</v>
      </c>
      <c r="BH370" s="77">
        <f t="shared" si="328"/>
        <v>0</v>
      </c>
      <c r="BI370" s="77">
        <f t="shared" si="329"/>
        <v>0</v>
      </c>
      <c r="BJ370" s="77">
        <f t="shared" si="330"/>
        <v>0</v>
      </c>
      <c r="BK370" s="77">
        <f t="shared" si="331"/>
        <v>0</v>
      </c>
      <c r="BL370" s="77">
        <f t="shared" si="332"/>
        <v>0</v>
      </c>
      <c r="BM370" s="77">
        <f t="shared" si="333"/>
        <v>0</v>
      </c>
      <c r="BN370" s="77">
        <f t="shared" si="334"/>
        <v>0</v>
      </c>
      <c r="BO370" s="77">
        <f t="shared" si="335"/>
        <v>0</v>
      </c>
      <c r="BP370" s="77">
        <f t="shared" si="336"/>
        <v>0</v>
      </c>
      <c r="BQ370" s="77">
        <f t="shared" si="337"/>
        <v>0</v>
      </c>
      <c r="BR370" s="77">
        <f t="shared" si="338"/>
        <v>0</v>
      </c>
      <c r="BS370" s="77">
        <f t="shared" si="339"/>
        <v>0</v>
      </c>
      <c r="BT370" s="77">
        <f t="shared" si="340"/>
        <v>0</v>
      </c>
      <c r="BU370" s="77">
        <f t="shared" si="341"/>
        <v>0</v>
      </c>
      <c r="BV370" s="77">
        <f t="shared" si="342"/>
        <v>0</v>
      </c>
      <c r="BW370" s="177"/>
      <c r="BX370" s="12" t="str">
        <f t="shared" si="343"/>
        <v/>
      </c>
      <c r="BY370" s="95">
        <f t="shared" si="344"/>
        <v>0</v>
      </c>
      <c r="BZ370" s="177">
        <f t="shared" si="345"/>
        <v>0</v>
      </c>
      <c r="CA370" s="177">
        <f t="shared" si="346"/>
        <v>0</v>
      </c>
      <c r="CB370" s="177">
        <f t="shared" si="347"/>
        <v>0</v>
      </c>
      <c r="CC370" s="177">
        <f t="shared" si="348"/>
        <v>0</v>
      </c>
      <c r="CD370" s="177">
        <f t="shared" si="349"/>
        <v>0</v>
      </c>
      <c r="CE370" s="177">
        <f t="shared" si="350"/>
        <v>0</v>
      </c>
      <c r="CF370" s="177">
        <f t="shared" si="351"/>
        <v>0</v>
      </c>
      <c r="CG370" s="9"/>
    </row>
    <row r="371" spans="1:85" ht="28.5">
      <c r="A371" s="205" t="s">
        <v>1050</v>
      </c>
      <c r="B371" s="186" t="s">
        <v>1051</v>
      </c>
      <c r="C371" s="187" t="s">
        <v>1052</v>
      </c>
      <c r="D371" s="177" t="s">
        <v>61</v>
      </c>
      <c r="E371" s="74">
        <v>2</v>
      </c>
      <c r="F371" s="221">
        <v>5.74</v>
      </c>
      <c r="G371" s="68">
        <f t="shared" si="300"/>
        <v>11.48</v>
      </c>
      <c r="H371" s="69"/>
      <c r="I371" s="70">
        <f t="shared" si="301"/>
        <v>0</v>
      </c>
      <c r="J371" s="69"/>
      <c r="K371" s="70">
        <f t="shared" si="302"/>
        <v>0</v>
      </c>
      <c r="L371" s="69"/>
      <c r="M371" s="70">
        <f t="shared" si="303"/>
        <v>0</v>
      </c>
      <c r="N371" s="69"/>
      <c r="O371" s="70">
        <f t="shared" si="304"/>
        <v>0</v>
      </c>
      <c r="P371" s="69"/>
      <c r="Q371" s="70">
        <f t="shared" si="305"/>
        <v>0</v>
      </c>
      <c r="R371" s="71">
        <f t="shared" si="306"/>
        <v>2</v>
      </c>
      <c r="S371" s="70">
        <f t="shared" si="307"/>
        <v>11.48</v>
      </c>
      <c r="T371" s="72">
        <f t="shared" si="308"/>
        <v>0</v>
      </c>
      <c r="U371" s="73">
        <f t="shared" si="309"/>
        <v>0</v>
      </c>
      <c r="V371" s="73">
        <f t="shared" si="310"/>
        <v>0</v>
      </c>
      <c r="W371" s="73">
        <f t="shared" si="311"/>
        <v>0</v>
      </c>
      <c r="X371" s="73">
        <f t="shared" si="312"/>
        <v>0</v>
      </c>
      <c r="Y371" s="73">
        <f t="shared" si="313"/>
        <v>0</v>
      </c>
      <c r="Z371" s="73">
        <f t="shared" si="314"/>
        <v>0</v>
      </c>
      <c r="AA371" s="74"/>
      <c r="AB371" s="177"/>
      <c r="AC371" s="177"/>
      <c r="AD371" s="177"/>
      <c r="AE371" s="177"/>
      <c r="AF371" s="177"/>
      <c r="AG371" s="177"/>
      <c r="AH371" s="177"/>
      <c r="AI371" s="177"/>
      <c r="AJ371" s="177"/>
      <c r="AK371" s="177"/>
      <c r="AL371" s="177"/>
      <c r="AM371" s="177"/>
      <c r="AN371" s="177"/>
      <c r="AO371" s="177"/>
      <c r="AP371" s="177"/>
      <c r="AQ371" s="177"/>
      <c r="AR371" s="177"/>
      <c r="AS371" s="177"/>
      <c r="AT371" s="177"/>
      <c r="AU371" s="71">
        <f t="shared" si="315"/>
        <v>2</v>
      </c>
      <c r="AV371" s="76">
        <f t="shared" si="316"/>
        <v>0</v>
      </c>
      <c r="AW371" s="76">
        <f t="shared" si="317"/>
        <v>0</v>
      </c>
      <c r="AX371" s="76">
        <f t="shared" si="318"/>
        <v>0</v>
      </c>
      <c r="AY371" s="76">
        <f t="shared" si="319"/>
        <v>0</v>
      </c>
      <c r="AZ371" s="76">
        <f t="shared" si="320"/>
        <v>0</v>
      </c>
      <c r="BA371" s="71">
        <f t="shared" si="321"/>
        <v>2</v>
      </c>
      <c r="BB371" s="71">
        <f t="shared" si="322"/>
        <v>0</v>
      </c>
      <c r="BC371" s="77">
        <f t="shared" si="323"/>
        <v>0</v>
      </c>
      <c r="BD371" s="77">
        <f t="shared" si="324"/>
        <v>0</v>
      </c>
      <c r="BE371" s="77">
        <f t="shared" si="325"/>
        <v>0</v>
      </c>
      <c r="BF371" s="77">
        <f t="shared" si="326"/>
        <v>0</v>
      </c>
      <c r="BG371" s="77">
        <f t="shared" si="327"/>
        <v>0</v>
      </c>
      <c r="BH371" s="77">
        <f t="shared" si="328"/>
        <v>0</v>
      </c>
      <c r="BI371" s="77">
        <f t="shared" si="329"/>
        <v>0</v>
      </c>
      <c r="BJ371" s="77">
        <f t="shared" si="330"/>
        <v>0</v>
      </c>
      <c r="BK371" s="77">
        <f t="shared" si="331"/>
        <v>0</v>
      </c>
      <c r="BL371" s="77">
        <f t="shared" si="332"/>
        <v>0</v>
      </c>
      <c r="BM371" s="77">
        <f t="shared" si="333"/>
        <v>0</v>
      </c>
      <c r="BN371" s="77">
        <f t="shared" si="334"/>
        <v>0</v>
      </c>
      <c r="BO371" s="77">
        <f t="shared" si="335"/>
        <v>0</v>
      </c>
      <c r="BP371" s="77">
        <f t="shared" si="336"/>
        <v>0</v>
      </c>
      <c r="BQ371" s="77">
        <f t="shared" si="337"/>
        <v>0</v>
      </c>
      <c r="BR371" s="77">
        <f t="shared" si="338"/>
        <v>0</v>
      </c>
      <c r="BS371" s="77">
        <f t="shared" si="339"/>
        <v>0</v>
      </c>
      <c r="BT371" s="77">
        <f t="shared" si="340"/>
        <v>0</v>
      </c>
      <c r="BU371" s="77">
        <f t="shared" si="341"/>
        <v>0</v>
      </c>
      <c r="BV371" s="77">
        <f t="shared" si="342"/>
        <v>0</v>
      </c>
      <c r="BW371" s="177"/>
      <c r="BX371" s="12" t="str">
        <f t="shared" si="343"/>
        <v/>
      </c>
      <c r="BY371" s="95">
        <f t="shared" si="344"/>
        <v>0</v>
      </c>
      <c r="BZ371" s="177">
        <f t="shared" si="345"/>
        <v>0</v>
      </c>
      <c r="CA371" s="177">
        <f t="shared" si="346"/>
        <v>0</v>
      </c>
      <c r="CB371" s="177">
        <f t="shared" si="347"/>
        <v>0</v>
      </c>
      <c r="CC371" s="177">
        <f t="shared" si="348"/>
        <v>0</v>
      </c>
      <c r="CD371" s="177">
        <f t="shared" si="349"/>
        <v>0</v>
      </c>
      <c r="CE371" s="177">
        <f t="shared" si="350"/>
        <v>0</v>
      </c>
      <c r="CF371" s="177">
        <f t="shared" si="351"/>
        <v>0</v>
      </c>
      <c r="CG371" s="9"/>
    </row>
    <row r="372" spans="1:85" ht="28.5">
      <c r="A372" s="205" t="s">
        <v>761</v>
      </c>
      <c r="B372" s="186" t="s">
        <v>1053</v>
      </c>
      <c r="C372" s="187" t="s">
        <v>763</v>
      </c>
      <c r="D372" s="177" t="s">
        <v>61</v>
      </c>
      <c r="E372" s="74">
        <v>4</v>
      </c>
      <c r="F372" s="221">
        <v>4.6399999999999997</v>
      </c>
      <c r="G372" s="68">
        <f t="shared" si="300"/>
        <v>18.559999999999999</v>
      </c>
      <c r="H372" s="69"/>
      <c r="I372" s="70">
        <f t="shared" si="301"/>
        <v>0</v>
      </c>
      <c r="J372" s="69"/>
      <c r="K372" s="70">
        <f t="shared" si="302"/>
        <v>0</v>
      </c>
      <c r="L372" s="69"/>
      <c r="M372" s="70">
        <f t="shared" si="303"/>
        <v>0</v>
      </c>
      <c r="N372" s="69"/>
      <c r="O372" s="70">
        <f t="shared" si="304"/>
        <v>0</v>
      </c>
      <c r="P372" s="69"/>
      <c r="Q372" s="70">
        <f t="shared" si="305"/>
        <v>0</v>
      </c>
      <c r="R372" s="71">
        <f t="shared" si="306"/>
        <v>4</v>
      </c>
      <c r="S372" s="70">
        <f t="shared" si="307"/>
        <v>18.559999999999999</v>
      </c>
      <c r="T372" s="72">
        <f t="shared" si="308"/>
        <v>0</v>
      </c>
      <c r="U372" s="73">
        <f t="shared" si="309"/>
        <v>0</v>
      </c>
      <c r="V372" s="73">
        <f t="shared" si="310"/>
        <v>0</v>
      </c>
      <c r="W372" s="73">
        <f t="shared" si="311"/>
        <v>0</v>
      </c>
      <c r="X372" s="73">
        <f t="shared" si="312"/>
        <v>0</v>
      </c>
      <c r="Y372" s="73">
        <f t="shared" si="313"/>
        <v>0</v>
      </c>
      <c r="Z372" s="73">
        <f t="shared" si="314"/>
        <v>0</v>
      </c>
      <c r="AA372" s="74"/>
      <c r="AB372" s="177"/>
      <c r="AC372" s="177"/>
      <c r="AD372" s="177"/>
      <c r="AE372" s="177"/>
      <c r="AF372" s="177"/>
      <c r="AG372" s="177"/>
      <c r="AH372" s="177"/>
      <c r="AI372" s="177"/>
      <c r="AJ372" s="177"/>
      <c r="AK372" s="177"/>
      <c r="AL372" s="177"/>
      <c r="AM372" s="177"/>
      <c r="AN372" s="177"/>
      <c r="AO372" s="177"/>
      <c r="AP372" s="177"/>
      <c r="AQ372" s="177"/>
      <c r="AR372" s="177"/>
      <c r="AS372" s="177"/>
      <c r="AT372" s="177"/>
      <c r="AU372" s="71">
        <f t="shared" si="315"/>
        <v>4</v>
      </c>
      <c r="AV372" s="76">
        <f t="shared" si="316"/>
        <v>0</v>
      </c>
      <c r="AW372" s="76">
        <f t="shared" si="317"/>
        <v>0</v>
      </c>
      <c r="AX372" s="76">
        <f t="shared" si="318"/>
        <v>0</v>
      </c>
      <c r="AY372" s="76">
        <f t="shared" si="319"/>
        <v>0</v>
      </c>
      <c r="AZ372" s="76">
        <f t="shared" si="320"/>
        <v>0</v>
      </c>
      <c r="BA372" s="71">
        <f t="shared" si="321"/>
        <v>4</v>
      </c>
      <c r="BB372" s="71">
        <f t="shared" si="322"/>
        <v>0</v>
      </c>
      <c r="BC372" s="77">
        <f t="shared" si="323"/>
        <v>0</v>
      </c>
      <c r="BD372" s="77">
        <f t="shared" si="324"/>
        <v>0</v>
      </c>
      <c r="BE372" s="77">
        <f t="shared" si="325"/>
        <v>0</v>
      </c>
      <c r="BF372" s="77">
        <f t="shared" si="326"/>
        <v>0</v>
      </c>
      <c r="BG372" s="77">
        <f t="shared" si="327"/>
        <v>0</v>
      </c>
      <c r="BH372" s="77">
        <f t="shared" si="328"/>
        <v>0</v>
      </c>
      <c r="BI372" s="77">
        <f t="shared" si="329"/>
        <v>0</v>
      </c>
      <c r="BJ372" s="77">
        <f t="shared" si="330"/>
        <v>0</v>
      </c>
      <c r="BK372" s="77">
        <f t="shared" si="331"/>
        <v>0</v>
      </c>
      <c r="BL372" s="77">
        <f t="shared" si="332"/>
        <v>0</v>
      </c>
      <c r="BM372" s="77">
        <f t="shared" si="333"/>
        <v>0</v>
      </c>
      <c r="BN372" s="77">
        <f t="shared" si="334"/>
        <v>0</v>
      </c>
      <c r="BO372" s="77">
        <f t="shared" si="335"/>
        <v>0</v>
      </c>
      <c r="BP372" s="77">
        <f t="shared" si="336"/>
        <v>0</v>
      </c>
      <c r="BQ372" s="77">
        <f t="shared" si="337"/>
        <v>0</v>
      </c>
      <c r="BR372" s="77">
        <f t="shared" si="338"/>
        <v>0</v>
      </c>
      <c r="BS372" s="77">
        <f t="shared" si="339"/>
        <v>0</v>
      </c>
      <c r="BT372" s="77">
        <f t="shared" si="340"/>
        <v>0</v>
      </c>
      <c r="BU372" s="77">
        <f t="shared" si="341"/>
        <v>0</v>
      </c>
      <c r="BV372" s="77">
        <f t="shared" si="342"/>
        <v>0</v>
      </c>
      <c r="BW372" s="177"/>
      <c r="BX372" s="12" t="str">
        <f t="shared" si="343"/>
        <v/>
      </c>
      <c r="BY372" s="95">
        <f t="shared" si="344"/>
        <v>0</v>
      </c>
      <c r="BZ372" s="177">
        <f t="shared" si="345"/>
        <v>0</v>
      </c>
      <c r="CA372" s="177">
        <f t="shared" si="346"/>
        <v>0</v>
      </c>
      <c r="CB372" s="177">
        <f t="shared" si="347"/>
        <v>0</v>
      </c>
      <c r="CC372" s="177">
        <f t="shared" si="348"/>
        <v>0</v>
      </c>
      <c r="CD372" s="177">
        <f t="shared" si="349"/>
        <v>0</v>
      </c>
      <c r="CE372" s="177">
        <f t="shared" si="350"/>
        <v>0</v>
      </c>
      <c r="CF372" s="177">
        <f t="shared" si="351"/>
        <v>0</v>
      </c>
      <c r="CG372" s="9"/>
    </row>
    <row r="373" spans="1:85" ht="28.5">
      <c r="A373" s="205" t="s">
        <v>1054</v>
      </c>
      <c r="B373" s="186" t="s">
        <v>1055</v>
      </c>
      <c r="C373" s="187" t="s">
        <v>1056</v>
      </c>
      <c r="D373" s="177" t="s">
        <v>61</v>
      </c>
      <c r="E373" s="74">
        <v>1</v>
      </c>
      <c r="F373" s="221">
        <v>6.86</v>
      </c>
      <c r="G373" s="68">
        <f t="shared" si="300"/>
        <v>6.86</v>
      </c>
      <c r="H373" s="69"/>
      <c r="I373" s="70">
        <f t="shared" si="301"/>
        <v>0</v>
      </c>
      <c r="J373" s="69"/>
      <c r="K373" s="70">
        <f t="shared" si="302"/>
        <v>0</v>
      </c>
      <c r="L373" s="69"/>
      <c r="M373" s="70">
        <f t="shared" si="303"/>
        <v>0</v>
      </c>
      <c r="N373" s="69"/>
      <c r="O373" s="70">
        <f t="shared" si="304"/>
        <v>0</v>
      </c>
      <c r="P373" s="69"/>
      <c r="Q373" s="70">
        <f t="shared" si="305"/>
        <v>0</v>
      </c>
      <c r="R373" s="71">
        <f t="shared" si="306"/>
        <v>1</v>
      </c>
      <c r="S373" s="70">
        <f t="shared" si="307"/>
        <v>6.86</v>
      </c>
      <c r="T373" s="72">
        <f t="shared" si="308"/>
        <v>0</v>
      </c>
      <c r="U373" s="73">
        <f t="shared" si="309"/>
        <v>0</v>
      </c>
      <c r="V373" s="73">
        <f t="shared" si="310"/>
        <v>0</v>
      </c>
      <c r="W373" s="73">
        <f t="shared" si="311"/>
        <v>0</v>
      </c>
      <c r="X373" s="73">
        <f t="shared" si="312"/>
        <v>0</v>
      </c>
      <c r="Y373" s="73">
        <f t="shared" si="313"/>
        <v>0</v>
      </c>
      <c r="Z373" s="73">
        <f t="shared" si="314"/>
        <v>0</v>
      </c>
      <c r="AA373" s="74"/>
      <c r="AB373" s="177"/>
      <c r="AC373" s="177"/>
      <c r="AD373" s="177"/>
      <c r="AE373" s="177"/>
      <c r="AF373" s="177"/>
      <c r="AG373" s="177"/>
      <c r="AH373" s="177"/>
      <c r="AI373" s="177"/>
      <c r="AJ373" s="177"/>
      <c r="AK373" s="177"/>
      <c r="AL373" s="177"/>
      <c r="AM373" s="177"/>
      <c r="AN373" s="177"/>
      <c r="AO373" s="177"/>
      <c r="AP373" s="177"/>
      <c r="AQ373" s="177"/>
      <c r="AR373" s="177"/>
      <c r="AS373" s="177"/>
      <c r="AT373" s="177"/>
      <c r="AU373" s="71">
        <f t="shared" si="315"/>
        <v>1</v>
      </c>
      <c r="AV373" s="76">
        <f t="shared" si="316"/>
        <v>0</v>
      </c>
      <c r="AW373" s="76">
        <f t="shared" si="317"/>
        <v>0</v>
      </c>
      <c r="AX373" s="76">
        <f t="shared" si="318"/>
        <v>0</v>
      </c>
      <c r="AY373" s="76">
        <f t="shared" si="319"/>
        <v>0</v>
      </c>
      <c r="AZ373" s="76">
        <f t="shared" si="320"/>
        <v>0</v>
      </c>
      <c r="BA373" s="71">
        <f t="shared" si="321"/>
        <v>1</v>
      </c>
      <c r="BB373" s="71">
        <f t="shared" si="322"/>
        <v>0</v>
      </c>
      <c r="BC373" s="77">
        <f t="shared" si="323"/>
        <v>0</v>
      </c>
      <c r="BD373" s="77">
        <f t="shared" si="324"/>
        <v>0</v>
      </c>
      <c r="BE373" s="77">
        <f t="shared" si="325"/>
        <v>0</v>
      </c>
      <c r="BF373" s="77">
        <f t="shared" si="326"/>
        <v>0</v>
      </c>
      <c r="BG373" s="77">
        <f t="shared" si="327"/>
        <v>0</v>
      </c>
      <c r="BH373" s="77">
        <f t="shared" si="328"/>
        <v>0</v>
      </c>
      <c r="BI373" s="77">
        <f t="shared" si="329"/>
        <v>0</v>
      </c>
      <c r="BJ373" s="77">
        <f t="shared" si="330"/>
        <v>0</v>
      </c>
      <c r="BK373" s="77">
        <f t="shared" si="331"/>
        <v>0</v>
      </c>
      <c r="BL373" s="77">
        <f t="shared" si="332"/>
        <v>0</v>
      </c>
      <c r="BM373" s="77">
        <f t="shared" si="333"/>
        <v>0</v>
      </c>
      <c r="BN373" s="77">
        <f t="shared" si="334"/>
        <v>0</v>
      </c>
      <c r="BO373" s="77">
        <f t="shared" si="335"/>
        <v>0</v>
      </c>
      <c r="BP373" s="77">
        <f t="shared" si="336"/>
        <v>0</v>
      </c>
      <c r="BQ373" s="77">
        <f t="shared" si="337"/>
        <v>0</v>
      </c>
      <c r="BR373" s="77">
        <f t="shared" si="338"/>
        <v>0</v>
      </c>
      <c r="BS373" s="77">
        <f t="shared" si="339"/>
        <v>0</v>
      </c>
      <c r="BT373" s="77">
        <f t="shared" si="340"/>
        <v>0</v>
      </c>
      <c r="BU373" s="77">
        <f t="shared" si="341"/>
        <v>0</v>
      </c>
      <c r="BV373" s="77">
        <f t="shared" si="342"/>
        <v>0</v>
      </c>
      <c r="BW373" s="177"/>
      <c r="BX373" s="12" t="str">
        <f t="shared" si="343"/>
        <v/>
      </c>
      <c r="BY373" s="95">
        <f t="shared" si="344"/>
        <v>0</v>
      </c>
      <c r="BZ373" s="177">
        <f t="shared" si="345"/>
        <v>0</v>
      </c>
      <c r="CA373" s="177">
        <f t="shared" si="346"/>
        <v>0</v>
      </c>
      <c r="CB373" s="177">
        <f t="shared" si="347"/>
        <v>0</v>
      </c>
      <c r="CC373" s="177">
        <f t="shared" si="348"/>
        <v>0</v>
      </c>
      <c r="CD373" s="177">
        <f t="shared" si="349"/>
        <v>0</v>
      </c>
      <c r="CE373" s="177">
        <f t="shared" si="350"/>
        <v>0</v>
      </c>
      <c r="CF373" s="177">
        <f t="shared" si="351"/>
        <v>0</v>
      </c>
      <c r="CG373" s="9"/>
    </row>
    <row r="374" spans="1:85" ht="28.5">
      <c r="A374" s="205" t="s">
        <v>1057</v>
      </c>
      <c r="B374" s="186" t="s">
        <v>1058</v>
      </c>
      <c r="C374" s="187" t="s">
        <v>1059</v>
      </c>
      <c r="D374" s="177" t="s">
        <v>61</v>
      </c>
      <c r="E374" s="74">
        <v>3</v>
      </c>
      <c r="F374" s="221">
        <v>11.26</v>
      </c>
      <c r="G374" s="68">
        <f t="shared" si="300"/>
        <v>33.78</v>
      </c>
      <c r="H374" s="69"/>
      <c r="I374" s="70">
        <f t="shared" si="301"/>
        <v>0</v>
      </c>
      <c r="J374" s="69"/>
      <c r="K374" s="70">
        <f t="shared" si="302"/>
        <v>0</v>
      </c>
      <c r="L374" s="69"/>
      <c r="M374" s="70">
        <f t="shared" si="303"/>
        <v>0</v>
      </c>
      <c r="N374" s="69"/>
      <c r="O374" s="70">
        <f t="shared" si="304"/>
        <v>0</v>
      </c>
      <c r="P374" s="69"/>
      <c r="Q374" s="70">
        <f t="shared" si="305"/>
        <v>0</v>
      </c>
      <c r="R374" s="71">
        <f t="shared" si="306"/>
        <v>3</v>
      </c>
      <c r="S374" s="70">
        <f t="shared" si="307"/>
        <v>33.78</v>
      </c>
      <c r="T374" s="72">
        <f t="shared" si="308"/>
        <v>0</v>
      </c>
      <c r="U374" s="73">
        <f t="shared" si="309"/>
        <v>0</v>
      </c>
      <c r="V374" s="73">
        <f t="shared" si="310"/>
        <v>0</v>
      </c>
      <c r="W374" s="73">
        <f t="shared" si="311"/>
        <v>0</v>
      </c>
      <c r="X374" s="73">
        <f t="shared" si="312"/>
        <v>0</v>
      </c>
      <c r="Y374" s="73">
        <f t="shared" si="313"/>
        <v>0</v>
      </c>
      <c r="Z374" s="73">
        <f t="shared" si="314"/>
        <v>0</v>
      </c>
      <c r="AA374" s="74"/>
      <c r="AB374" s="177"/>
      <c r="AC374" s="177"/>
      <c r="AD374" s="177"/>
      <c r="AE374" s="177"/>
      <c r="AF374" s="177"/>
      <c r="AG374" s="177"/>
      <c r="AH374" s="177"/>
      <c r="AI374" s="177"/>
      <c r="AJ374" s="177"/>
      <c r="AK374" s="177"/>
      <c r="AL374" s="177"/>
      <c r="AM374" s="177"/>
      <c r="AN374" s="177"/>
      <c r="AO374" s="177"/>
      <c r="AP374" s="177"/>
      <c r="AQ374" s="177"/>
      <c r="AR374" s="177"/>
      <c r="AS374" s="177"/>
      <c r="AT374" s="177"/>
      <c r="AU374" s="71">
        <f t="shared" si="315"/>
        <v>3</v>
      </c>
      <c r="AV374" s="76">
        <f t="shared" si="316"/>
        <v>0</v>
      </c>
      <c r="AW374" s="76">
        <f t="shared" si="317"/>
        <v>0</v>
      </c>
      <c r="AX374" s="76">
        <f t="shared" si="318"/>
        <v>0</v>
      </c>
      <c r="AY374" s="76">
        <f t="shared" si="319"/>
        <v>0</v>
      </c>
      <c r="AZ374" s="76">
        <f t="shared" si="320"/>
        <v>0</v>
      </c>
      <c r="BA374" s="71">
        <f t="shared" si="321"/>
        <v>3</v>
      </c>
      <c r="BB374" s="71">
        <f t="shared" si="322"/>
        <v>0</v>
      </c>
      <c r="BC374" s="77">
        <f t="shared" si="323"/>
        <v>0</v>
      </c>
      <c r="BD374" s="77">
        <f t="shared" si="324"/>
        <v>0</v>
      </c>
      <c r="BE374" s="77">
        <f t="shared" si="325"/>
        <v>0</v>
      </c>
      <c r="BF374" s="77">
        <f t="shared" si="326"/>
        <v>0</v>
      </c>
      <c r="BG374" s="77">
        <f t="shared" si="327"/>
        <v>0</v>
      </c>
      <c r="BH374" s="77">
        <f t="shared" si="328"/>
        <v>0</v>
      </c>
      <c r="BI374" s="77">
        <f t="shared" si="329"/>
        <v>0</v>
      </c>
      <c r="BJ374" s="77">
        <f t="shared" si="330"/>
        <v>0</v>
      </c>
      <c r="BK374" s="77">
        <f t="shared" si="331"/>
        <v>0</v>
      </c>
      <c r="BL374" s="77">
        <f t="shared" si="332"/>
        <v>0</v>
      </c>
      <c r="BM374" s="77">
        <f t="shared" si="333"/>
        <v>0</v>
      </c>
      <c r="BN374" s="77">
        <f t="shared" si="334"/>
        <v>0</v>
      </c>
      <c r="BO374" s="77">
        <f t="shared" si="335"/>
        <v>0</v>
      </c>
      <c r="BP374" s="77">
        <f t="shared" si="336"/>
        <v>0</v>
      </c>
      <c r="BQ374" s="77">
        <f t="shared" si="337"/>
        <v>0</v>
      </c>
      <c r="BR374" s="77">
        <f t="shared" si="338"/>
        <v>0</v>
      </c>
      <c r="BS374" s="77">
        <f t="shared" si="339"/>
        <v>0</v>
      </c>
      <c r="BT374" s="77">
        <f t="shared" si="340"/>
        <v>0</v>
      </c>
      <c r="BU374" s="77">
        <f t="shared" si="341"/>
        <v>0</v>
      </c>
      <c r="BV374" s="77">
        <f t="shared" si="342"/>
        <v>0</v>
      </c>
      <c r="BW374" s="177"/>
      <c r="BX374" s="12" t="str">
        <f t="shared" si="343"/>
        <v/>
      </c>
      <c r="BY374" s="95">
        <f t="shared" si="344"/>
        <v>0</v>
      </c>
      <c r="BZ374" s="177">
        <f t="shared" si="345"/>
        <v>0</v>
      </c>
      <c r="CA374" s="177">
        <f t="shared" si="346"/>
        <v>0</v>
      </c>
      <c r="CB374" s="177">
        <f t="shared" si="347"/>
        <v>0</v>
      </c>
      <c r="CC374" s="177">
        <f t="shared" si="348"/>
        <v>0</v>
      </c>
      <c r="CD374" s="177">
        <f t="shared" si="349"/>
        <v>0</v>
      </c>
      <c r="CE374" s="177">
        <f t="shared" si="350"/>
        <v>0</v>
      </c>
      <c r="CF374" s="177">
        <f t="shared" si="351"/>
        <v>0</v>
      </c>
      <c r="CG374" s="9"/>
    </row>
    <row r="375" spans="1:85" ht="28.5">
      <c r="A375" s="205" t="s">
        <v>739</v>
      </c>
      <c r="B375" s="186" t="s">
        <v>1060</v>
      </c>
      <c r="C375" s="187" t="s">
        <v>741</v>
      </c>
      <c r="D375" s="177" t="s">
        <v>61</v>
      </c>
      <c r="E375" s="74">
        <v>23</v>
      </c>
      <c r="F375" s="221">
        <v>3.14</v>
      </c>
      <c r="G375" s="68">
        <f t="shared" si="300"/>
        <v>72.22</v>
      </c>
      <c r="H375" s="69"/>
      <c r="I375" s="70">
        <f t="shared" si="301"/>
        <v>0</v>
      </c>
      <c r="J375" s="69"/>
      <c r="K375" s="70">
        <f t="shared" si="302"/>
        <v>0</v>
      </c>
      <c r="L375" s="69"/>
      <c r="M375" s="70">
        <f t="shared" si="303"/>
        <v>0</v>
      </c>
      <c r="N375" s="69"/>
      <c r="O375" s="70">
        <f t="shared" si="304"/>
        <v>0</v>
      </c>
      <c r="P375" s="69"/>
      <c r="Q375" s="70">
        <f t="shared" si="305"/>
        <v>0</v>
      </c>
      <c r="R375" s="71">
        <f t="shared" si="306"/>
        <v>23</v>
      </c>
      <c r="S375" s="70">
        <f t="shared" si="307"/>
        <v>72.22</v>
      </c>
      <c r="T375" s="72">
        <f t="shared" si="308"/>
        <v>0</v>
      </c>
      <c r="U375" s="73">
        <f t="shared" si="309"/>
        <v>0</v>
      </c>
      <c r="V375" s="73">
        <f t="shared" si="310"/>
        <v>0</v>
      </c>
      <c r="W375" s="73">
        <f t="shared" si="311"/>
        <v>0</v>
      </c>
      <c r="X375" s="73">
        <f t="shared" si="312"/>
        <v>0</v>
      </c>
      <c r="Y375" s="73">
        <f t="shared" si="313"/>
        <v>0</v>
      </c>
      <c r="Z375" s="73">
        <f t="shared" si="314"/>
        <v>0</v>
      </c>
      <c r="AA375" s="74"/>
      <c r="AB375" s="177"/>
      <c r="AC375" s="177"/>
      <c r="AD375" s="177"/>
      <c r="AE375" s="177"/>
      <c r="AF375" s="177"/>
      <c r="AG375" s="177"/>
      <c r="AH375" s="177"/>
      <c r="AI375" s="177"/>
      <c r="AJ375" s="177"/>
      <c r="AK375" s="177"/>
      <c r="AL375" s="177"/>
      <c r="AM375" s="177"/>
      <c r="AN375" s="177"/>
      <c r="AO375" s="177"/>
      <c r="AP375" s="177"/>
      <c r="AQ375" s="177"/>
      <c r="AR375" s="177"/>
      <c r="AS375" s="177"/>
      <c r="AT375" s="177"/>
      <c r="AU375" s="71">
        <f t="shared" si="315"/>
        <v>23</v>
      </c>
      <c r="AV375" s="76">
        <f t="shared" si="316"/>
        <v>0</v>
      </c>
      <c r="AW375" s="76">
        <f t="shared" si="317"/>
        <v>0</v>
      </c>
      <c r="AX375" s="76">
        <f t="shared" si="318"/>
        <v>0</v>
      </c>
      <c r="AY375" s="76">
        <f t="shared" si="319"/>
        <v>0</v>
      </c>
      <c r="AZ375" s="76">
        <f t="shared" si="320"/>
        <v>0</v>
      </c>
      <c r="BA375" s="71">
        <f t="shared" si="321"/>
        <v>23</v>
      </c>
      <c r="BB375" s="71">
        <f t="shared" si="322"/>
        <v>0</v>
      </c>
      <c r="BC375" s="77">
        <f t="shared" si="323"/>
        <v>0</v>
      </c>
      <c r="BD375" s="77">
        <f t="shared" si="324"/>
        <v>0</v>
      </c>
      <c r="BE375" s="77">
        <f t="shared" si="325"/>
        <v>0</v>
      </c>
      <c r="BF375" s="77">
        <f t="shared" si="326"/>
        <v>0</v>
      </c>
      <c r="BG375" s="77">
        <f t="shared" si="327"/>
        <v>0</v>
      </c>
      <c r="BH375" s="77">
        <f t="shared" si="328"/>
        <v>0</v>
      </c>
      <c r="BI375" s="77">
        <f t="shared" si="329"/>
        <v>0</v>
      </c>
      <c r="BJ375" s="77">
        <f t="shared" si="330"/>
        <v>0</v>
      </c>
      <c r="BK375" s="77">
        <f t="shared" si="331"/>
        <v>0</v>
      </c>
      <c r="BL375" s="77">
        <f t="shared" si="332"/>
        <v>0</v>
      </c>
      <c r="BM375" s="77">
        <f t="shared" si="333"/>
        <v>0</v>
      </c>
      <c r="BN375" s="77">
        <f t="shared" si="334"/>
        <v>0</v>
      </c>
      <c r="BO375" s="77">
        <f t="shared" si="335"/>
        <v>0</v>
      </c>
      <c r="BP375" s="77">
        <f t="shared" si="336"/>
        <v>0</v>
      </c>
      <c r="BQ375" s="77">
        <f t="shared" si="337"/>
        <v>0</v>
      </c>
      <c r="BR375" s="77">
        <f t="shared" si="338"/>
        <v>0</v>
      </c>
      <c r="BS375" s="77">
        <f t="shared" si="339"/>
        <v>0</v>
      </c>
      <c r="BT375" s="77">
        <f t="shared" si="340"/>
        <v>0</v>
      </c>
      <c r="BU375" s="77">
        <f t="shared" si="341"/>
        <v>0</v>
      </c>
      <c r="BV375" s="77">
        <f t="shared" si="342"/>
        <v>0</v>
      </c>
      <c r="BW375" s="177"/>
      <c r="BX375" s="12" t="str">
        <f t="shared" si="343"/>
        <v/>
      </c>
      <c r="BY375" s="95">
        <f t="shared" si="344"/>
        <v>0</v>
      </c>
      <c r="BZ375" s="177">
        <f t="shared" si="345"/>
        <v>0</v>
      </c>
      <c r="CA375" s="177">
        <f t="shared" si="346"/>
        <v>0</v>
      </c>
      <c r="CB375" s="177">
        <f t="shared" si="347"/>
        <v>0</v>
      </c>
      <c r="CC375" s="177">
        <f t="shared" si="348"/>
        <v>0</v>
      </c>
      <c r="CD375" s="177">
        <f t="shared" si="349"/>
        <v>0</v>
      </c>
      <c r="CE375" s="177">
        <f t="shared" si="350"/>
        <v>0</v>
      </c>
      <c r="CF375" s="177">
        <f t="shared" si="351"/>
        <v>0</v>
      </c>
      <c r="CG375" s="9"/>
    </row>
    <row r="376" spans="1:85" ht="28.5">
      <c r="A376" s="205" t="s">
        <v>1061</v>
      </c>
      <c r="B376" s="186" t="s">
        <v>1062</v>
      </c>
      <c r="C376" s="187" t="s">
        <v>1063</v>
      </c>
      <c r="D376" s="177" t="s">
        <v>61</v>
      </c>
      <c r="E376" s="74">
        <v>2</v>
      </c>
      <c r="F376" s="221">
        <v>6.54</v>
      </c>
      <c r="G376" s="68">
        <f t="shared" si="300"/>
        <v>13.08</v>
      </c>
      <c r="H376" s="69"/>
      <c r="I376" s="70">
        <f t="shared" si="301"/>
        <v>0</v>
      </c>
      <c r="J376" s="69"/>
      <c r="K376" s="70">
        <f t="shared" si="302"/>
        <v>0</v>
      </c>
      <c r="L376" s="69"/>
      <c r="M376" s="70">
        <f t="shared" si="303"/>
        <v>0</v>
      </c>
      <c r="N376" s="69"/>
      <c r="O376" s="70">
        <f t="shared" si="304"/>
        <v>0</v>
      </c>
      <c r="P376" s="69"/>
      <c r="Q376" s="70">
        <f t="shared" si="305"/>
        <v>0</v>
      </c>
      <c r="R376" s="71">
        <f t="shared" si="306"/>
        <v>2</v>
      </c>
      <c r="S376" s="70">
        <f t="shared" si="307"/>
        <v>13.08</v>
      </c>
      <c r="T376" s="72">
        <f t="shared" si="308"/>
        <v>0</v>
      </c>
      <c r="U376" s="73">
        <f t="shared" si="309"/>
        <v>0</v>
      </c>
      <c r="V376" s="73">
        <f t="shared" si="310"/>
        <v>0</v>
      </c>
      <c r="W376" s="73">
        <f t="shared" si="311"/>
        <v>0</v>
      </c>
      <c r="X376" s="73">
        <f t="shared" si="312"/>
        <v>0</v>
      </c>
      <c r="Y376" s="73">
        <f t="shared" si="313"/>
        <v>0</v>
      </c>
      <c r="Z376" s="73">
        <f t="shared" si="314"/>
        <v>0</v>
      </c>
      <c r="AA376" s="74"/>
      <c r="AB376" s="177"/>
      <c r="AC376" s="177"/>
      <c r="AD376" s="177"/>
      <c r="AE376" s="177"/>
      <c r="AF376" s="177"/>
      <c r="AG376" s="177"/>
      <c r="AH376" s="177"/>
      <c r="AI376" s="177"/>
      <c r="AJ376" s="177"/>
      <c r="AK376" s="177"/>
      <c r="AL376" s="177"/>
      <c r="AM376" s="177"/>
      <c r="AN376" s="177"/>
      <c r="AO376" s="177"/>
      <c r="AP376" s="177"/>
      <c r="AQ376" s="177"/>
      <c r="AR376" s="177"/>
      <c r="AS376" s="177"/>
      <c r="AT376" s="177"/>
      <c r="AU376" s="71">
        <f t="shared" si="315"/>
        <v>2</v>
      </c>
      <c r="AV376" s="76">
        <f t="shared" si="316"/>
        <v>0</v>
      </c>
      <c r="AW376" s="76">
        <f t="shared" si="317"/>
        <v>0</v>
      </c>
      <c r="AX376" s="76">
        <f t="shared" si="318"/>
        <v>0</v>
      </c>
      <c r="AY376" s="76">
        <f t="shared" si="319"/>
        <v>0</v>
      </c>
      <c r="AZ376" s="76">
        <f t="shared" si="320"/>
        <v>0</v>
      </c>
      <c r="BA376" s="71">
        <f t="shared" si="321"/>
        <v>2</v>
      </c>
      <c r="BB376" s="71">
        <f t="shared" si="322"/>
        <v>0</v>
      </c>
      <c r="BC376" s="77">
        <f t="shared" si="323"/>
        <v>0</v>
      </c>
      <c r="BD376" s="77">
        <f t="shared" si="324"/>
        <v>0</v>
      </c>
      <c r="BE376" s="77">
        <f t="shared" si="325"/>
        <v>0</v>
      </c>
      <c r="BF376" s="77">
        <f t="shared" si="326"/>
        <v>0</v>
      </c>
      <c r="BG376" s="77">
        <f t="shared" si="327"/>
        <v>0</v>
      </c>
      <c r="BH376" s="77">
        <f t="shared" si="328"/>
        <v>0</v>
      </c>
      <c r="BI376" s="77">
        <f t="shared" si="329"/>
        <v>0</v>
      </c>
      <c r="BJ376" s="77">
        <f t="shared" si="330"/>
        <v>0</v>
      </c>
      <c r="BK376" s="77">
        <f t="shared" si="331"/>
        <v>0</v>
      </c>
      <c r="BL376" s="77">
        <f t="shared" si="332"/>
        <v>0</v>
      </c>
      <c r="BM376" s="77">
        <f t="shared" si="333"/>
        <v>0</v>
      </c>
      <c r="BN376" s="77">
        <f t="shared" si="334"/>
        <v>0</v>
      </c>
      <c r="BO376" s="77">
        <f t="shared" si="335"/>
        <v>0</v>
      </c>
      <c r="BP376" s="77">
        <f t="shared" si="336"/>
        <v>0</v>
      </c>
      <c r="BQ376" s="77">
        <f t="shared" si="337"/>
        <v>0</v>
      </c>
      <c r="BR376" s="77">
        <f t="shared" si="338"/>
        <v>0</v>
      </c>
      <c r="BS376" s="77">
        <f t="shared" si="339"/>
        <v>0</v>
      </c>
      <c r="BT376" s="77">
        <f t="shared" si="340"/>
        <v>0</v>
      </c>
      <c r="BU376" s="77">
        <f t="shared" si="341"/>
        <v>0</v>
      </c>
      <c r="BV376" s="77">
        <f t="shared" si="342"/>
        <v>0</v>
      </c>
      <c r="BW376" s="177"/>
      <c r="BX376" s="12" t="str">
        <f t="shared" si="343"/>
        <v/>
      </c>
      <c r="BY376" s="95">
        <f t="shared" si="344"/>
        <v>0</v>
      </c>
      <c r="BZ376" s="177">
        <f t="shared" si="345"/>
        <v>0</v>
      </c>
      <c r="CA376" s="177">
        <f t="shared" si="346"/>
        <v>0</v>
      </c>
      <c r="CB376" s="177">
        <f t="shared" si="347"/>
        <v>0</v>
      </c>
      <c r="CC376" s="177">
        <f t="shared" si="348"/>
        <v>0</v>
      </c>
      <c r="CD376" s="177">
        <f t="shared" si="349"/>
        <v>0</v>
      </c>
      <c r="CE376" s="177">
        <f t="shared" si="350"/>
        <v>0</v>
      </c>
      <c r="CF376" s="177">
        <f t="shared" si="351"/>
        <v>0</v>
      </c>
      <c r="CG376" s="9"/>
    </row>
    <row r="377" spans="1:85" ht="28.5">
      <c r="A377" s="205" t="s">
        <v>1061</v>
      </c>
      <c r="B377" s="186" t="s">
        <v>1064</v>
      </c>
      <c r="C377" s="187" t="s">
        <v>1063</v>
      </c>
      <c r="D377" s="177" t="s">
        <v>61</v>
      </c>
      <c r="E377" s="74">
        <v>3</v>
      </c>
      <c r="F377" s="221">
        <v>6.54</v>
      </c>
      <c r="G377" s="68">
        <f t="shared" si="300"/>
        <v>19.62</v>
      </c>
      <c r="H377" s="69"/>
      <c r="I377" s="70">
        <f t="shared" si="301"/>
        <v>0</v>
      </c>
      <c r="J377" s="69"/>
      <c r="K377" s="70">
        <f t="shared" si="302"/>
        <v>0</v>
      </c>
      <c r="L377" s="69"/>
      <c r="M377" s="70">
        <f t="shared" si="303"/>
        <v>0</v>
      </c>
      <c r="N377" s="69"/>
      <c r="O377" s="70">
        <f t="shared" si="304"/>
        <v>0</v>
      </c>
      <c r="P377" s="69"/>
      <c r="Q377" s="70">
        <f t="shared" si="305"/>
        <v>0</v>
      </c>
      <c r="R377" s="71">
        <f t="shared" si="306"/>
        <v>3</v>
      </c>
      <c r="S377" s="70">
        <f t="shared" si="307"/>
        <v>19.62</v>
      </c>
      <c r="T377" s="72">
        <f t="shared" si="308"/>
        <v>0</v>
      </c>
      <c r="U377" s="73">
        <f t="shared" si="309"/>
        <v>0</v>
      </c>
      <c r="V377" s="73">
        <f t="shared" si="310"/>
        <v>0</v>
      </c>
      <c r="W377" s="73">
        <f t="shared" si="311"/>
        <v>0</v>
      </c>
      <c r="X377" s="73">
        <f t="shared" si="312"/>
        <v>0</v>
      </c>
      <c r="Y377" s="73">
        <f t="shared" si="313"/>
        <v>0</v>
      </c>
      <c r="Z377" s="73">
        <f t="shared" si="314"/>
        <v>0</v>
      </c>
      <c r="AA377" s="74"/>
      <c r="AB377" s="177"/>
      <c r="AC377" s="177"/>
      <c r="AD377" s="177"/>
      <c r="AE377" s="177"/>
      <c r="AF377" s="177"/>
      <c r="AG377" s="177"/>
      <c r="AH377" s="177"/>
      <c r="AI377" s="177"/>
      <c r="AJ377" s="177"/>
      <c r="AK377" s="177"/>
      <c r="AL377" s="177"/>
      <c r="AM377" s="177"/>
      <c r="AN377" s="177"/>
      <c r="AO377" s="177"/>
      <c r="AP377" s="177"/>
      <c r="AQ377" s="177"/>
      <c r="AR377" s="177"/>
      <c r="AS377" s="177"/>
      <c r="AT377" s="177"/>
      <c r="AU377" s="71">
        <f t="shared" si="315"/>
        <v>3</v>
      </c>
      <c r="AV377" s="76">
        <f t="shared" si="316"/>
        <v>0</v>
      </c>
      <c r="AW377" s="76">
        <f t="shared" si="317"/>
        <v>0</v>
      </c>
      <c r="AX377" s="76">
        <f t="shared" si="318"/>
        <v>0</v>
      </c>
      <c r="AY377" s="76">
        <f t="shared" si="319"/>
        <v>0</v>
      </c>
      <c r="AZ377" s="76">
        <f t="shared" si="320"/>
        <v>0</v>
      </c>
      <c r="BA377" s="71">
        <f t="shared" si="321"/>
        <v>3</v>
      </c>
      <c r="BB377" s="71">
        <f t="shared" si="322"/>
        <v>0</v>
      </c>
      <c r="BC377" s="77">
        <f t="shared" si="323"/>
        <v>0</v>
      </c>
      <c r="BD377" s="77">
        <f t="shared" si="324"/>
        <v>0</v>
      </c>
      <c r="BE377" s="77">
        <f t="shared" si="325"/>
        <v>0</v>
      </c>
      <c r="BF377" s="77">
        <f t="shared" si="326"/>
        <v>0</v>
      </c>
      <c r="BG377" s="77">
        <f t="shared" si="327"/>
        <v>0</v>
      </c>
      <c r="BH377" s="77">
        <f t="shared" si="328"/>
        <v>0</v>
      </c>
      <c r="BI377" s="77">
        <f t="shared" si="329"/>
        <v>0</v>
      </c>
      <c r="BJ377" s="77">
        <f t="shared" si="330"/>
        <v>0</v>
      </c>
      <c r="BK377" s="77">
        <f t="shared" si="331"/>
        <v>0</v>
      </c>
      <c r="BL377" s="77">
        <f t="shared" si="332"/>
        <v>0</v>
      </c>
      <c r="BM377" s="77">
        <f t="shared" si="333"/>
        <v>0</v>
      </c>
      <c r="BN377" s="77">
        <f t="shared" si="334"/>
        <v>0</v>
      </c>
      <c r="BO377" s="77">
        <f t="shared" si="335"/>
        <v>0</v>
      </c>
      <c r="BP377" s="77">
        <f t="shared" si="336"/>
        <v>0</v>
      </c>
      <c r="BQ377" s="77">
        <f t="shared" si="337"/>
        <v>0</v>
      </c>
      <c r="BR377" s="77">
        <f t="shared" si="338"/>
        <v>0</v>
      </c>
      <c r="BS377" s="77">
        <f t="shared" si="339"/>
        <v>0</v>
      </c>
      <c r="BT377" s="77">
        <f t="shared" si="340"/>
        <v>0</v>
      </c>
      <c r="BU377" s="77">
        <f t="shared" si="341"/>
        <v>0</v>
      </c>
      <c r="BV377" s="77">
        <f t="shared" si="342"/>
        <v>0</v>
      </c>
      <c r="BW377" s="177"/>
      <c r="BX377" s="12" t="str">
        <f t="shared" si="343"/>
        <v/>
      </c>
      <c r="BY377" s="95">
        <f t="shared" si="344"/>
        <v>0</v>
      </c>
      <c r="BZ377" s="177">
        <f t="shared" si="345"/>
        <v>0</v>
      </c>
      <c r="CA377" s="177">
        <f t="shared" si="346"/>
        <v>0</v>
      </c>
      <c r="CB377" s="177">
        <f t="shared" si="347"/>
        <v>0</v>
      </c>
      <c r="CC377" s="177">
        <f t="shared" si="348"/>
        <v>0</v>
      </c>
      <c r="CD377" s="177">
        <f t="shared" si="349"/>
        <v>0</v>
      </c>
      <c r="CE377" s="177">
        <f t="shared" si="350"/>
        <v>0</v>
      </c>
      <c r="CF377" s="177">
        <f t="shared" si="351"/>
        <v>0</v>
      </c>
      <c r="CG377" s="9"/>
    </row>
    <row r="378" spans="1:85" ht="28.5">
      <c r="A378" s="205" t="s">
        <v>1065</v>
      </c>
      <c r="B378" s="186" t="s">
        <v>1066</v>
      </c>
      <c r="C378" s="187" t="s">
        <v>1067</v>
      </c>
      <c r="D378" s="177" t="s">
        <v>61</v>
      </c>
      <c r="E378" s="74">
        <v>1</v>
      </c>
      <c r="F378" s="221">
        <v>5.24</v>
      </c>
      <c r="G378" s="68">
        <f t="shared" si="300"/>
        <v>5.24</v>
      </c>
      <c r="H378" s="69"/>
      <c r="I378" s="70">
        <f t="shared" si="301"/>
        <v>0</v>
      </c>
      <c r="J378" s="69"/>
      <c r="K378" s="70">
        <f t="shared" si="302"/>
        <v>0</v>
      </c>
      <c r="L378" s="69"/>
      <c r="M378" s="70">
        <f t="shared" si="303"/>
        <v>0</v>
      </c>
      <c r="N378" s="69"/>
      <c r="O378" s="70">
        <f t="shared" si="304"/>
        <v>0</v>
      </c>
      <c r="P378" s="69"/>
      <c r="Q378" s="70">
        <f t="shared" si="305"/>
        <v>0</v>
      </c>
      <c r="R378" s="71">
        <f t="shared" si="306"/>
        <v>1</v>
      </c>
      <c r="S378" s="70">
        <f t="shared" si="307"/>
        <v>5.24</v>
      </c>
      <c r="T378" s="72">
        <f t="shared" si="308"/>
        <v>0</v>
      </c>
      <c r="U378" s="73">
        <f t="shared" si="309"/>
        <v>0</v>
      </c>
      <c r="V378" s="73">
        <f t="shared" si="310"/>
        <v>0</v>
      </c>
      <c r="W378" s="73">
        <f t="shared" si="311"/>
        <v>0</v>
      </c>
      <c r="X378" s="73">
        <f t="shared" si="312"/>
        <v>0</v>
      </c>
      <c r="Y378" s="73">
        <f t="shared" si="313"/>
        <v>0</v>
      </c>
      <c r="Z378" s="73">
        <f t="shared" si="314"/>
        <v>0</v>
      </c>
      <c r="AA378" s="74"/>
      <c r="AB378" s="177"/>
      <c r="AC378" s="177"/>
      <c r="AD378" s="177"/>
      <c r="AE378" s="177"/>
      <c r="AF378" s="177"/>
      <c r="AG378" s="177"/>
      <c r="AH378" s="177"/>
      <c r="AI378" s="177"/>
      <c r="AJ378" s="177"/>
      <c r="AK378" s="177"/>
      <c r="AL378" s="177"/>
      <c r="AM378" s="177"/>
      <c r="AN378" s="177"/>
      <c r="AO378" s="177"/>
      <c r="AP378" s="177"/>
      <c r="AQ378" s="177"/>
      <c r="AR378" s="177"/>
      <c r="AS378" s="177"/>
      <c r="AT378" s="177"/>
      <c r="AU378" s="71">
        <f t="shared" si="315"/>
        <v>1</v>
      </c>
      <c r="AV378" s="76">
        <f t="shared" si="316"/>
        <v>0</v>
      </c>
      <c r="AW378" s="76">
        <f t="shared" si="317"/>
        <v>0</v>
      </c>
      <c r="AX378" s="76">
        <f t="shared" si="318"/>
        <v>0</v>
      </c>
      <c r="AY378" s="76">
        <f t="shared" si="319"/>
        <v>0</v>
      </c>
      <c r="AZ378" s="76">
        <f t="shared" si="320"/>
        <v>0</v>
      </c>
      <c r="BA378" s="71">
        <f t="shared" si="321"/>
        <v>1</v>
      </c>
      <c r="BB378" s="71">
        <f t="shared" si="322"/>
        <v>0</v>
      </c>
      <c r="BC378" s="77">
        <f t="shared" si="323"/>
        <v>0</v>
      </c>
      <c r="BD378" s="77">
        <f t="shared" si="324"/>
        <v>0</v>
      </c>
      <c r="BE378" s="77">
        <f t="shared" si="325"/>
        <v>0</v>
      </c>
      <c r="BF378" s="77">
        <f t="shared" si="326"/>
        <v>0</v>
      </c>
      <c r="BG378" s="77">
        <f t="shared" si="327"/>
        <v>0</v>
      </c>
      <c r="BH378" s="77">
        <f t="shared" si="328"/>
        <v>0</v>
      </c>
      <c r="BI378" s="77">
        <f t="shared" si="329"/>
        <v>0</v>
      </c>
      <c r="BJ378" s="77">
        <f t="shared" si="330"/>
        <v>0</v>
      </c>
      <c r="BK378" s="77">
        <f t="shared" si="331"/>
        <v>0</v>
      </c>
      <c r="BL378" s="77">
        <f t="shared" si="332"/>
        <v>0</v>
      </c>
      <c r="BM378" s="77">
        <f t="shared" si="333"/>
        <v>0</v>
      </c>
      <c r="BN378" s="77">
        <f t="shared" si="334"/>
        <v>0</v>
      </c>
      <c r="BO378" s="77">
        <f t="shared" si="335"/>
        <v>0</v>
      </c>
      <c r="BP378" s="77">
        <f t="shared" si="336"/>
        <v>0</v>
      </c>
      <c r="BQ378" s="77">
        <f t="shared" si="337"/>
        <v>0</v>
      </c>
      <c r="BR378" s="77">
        <f t="shared" si="338"/>
        <v>0</v>
      </c>
      <c r="BS378" s="77">
        <f t="shared" si="339"/>
        <v>0</v>
      </c>
      <c r="BT378" s="77">
        <f t="shared" si="340"/>
        <v>0</v>
      </c>
      <c r="BU378" s="77">
        <f t="shared" si="341"/>
        <v>0</v>
      </c>
      <c r="BV378" s="77">
        <f t="shared" si="342"/>
        <v>0</v>
      </c>
      <c r="BW378" s="177"/>
      <c r="BX378" s="12" t="str">
        <f t="shared" si="343"/>
        <v/>
      </c>
      <c r="BY378" s="95">
        <f t="shared" si="344"/>
        <v>0</v>
      </c>
      <c r="BZ378" s="177">
        <f t="shared" si="345"/>
        <v>0</v>
      </c>
      <c r="CA378" s="177">
        <f t="shared" si="346"/>
        <v>0</v>
      </c>
      <c r="CB378" s="177">
        <f t="shared" si="347"/>
        <v>0</v>
      </c>
      <c r="CC378" s="177">
        <f t="shared" si="348"/>
        <v>0</v>
      </c>
      <c r="CD378" s="177">
        <f t="shared" si="349"/>
        <v>0</v>
      </c>
      <c r="CE378" s="177">
        <f t="shared" si="350"/>
        <v>0</v>
      </c>
      <c r="CF378" s="177">
        <f t="shared" si="351"/>
        <v>0</v>
      </c>
      <c r="CG378" s="9"/>
    </row>
    <row r="379" spans="1:85" ht="28.5">
      <c r="A379" s="205" t="s">
        <v>1068</v>
      </c>
      <c r="B379" s="186" t="s">
        <v>1069</v>
      </c>
      <c r="C379" s="187" t="s">
        <v>1070</v>
      </c>
      <c r="D379" s="177" t="s">
        <v>73</v>
      </c>
      <c r="E379" s="74">
        <v>0.85</v>
      </c>
      <c r="F379" s="221">
        <v>5.17</v>
      </c>
      <c r="G379" s="68">
        <f t="shared" si="300"/>
        <v>4.3944999999999999</v>
      </c>
      <c r="H379" s="69"/>
      <c r="I379" s="70">
        <f t="shared" si="301"/>
        <v>0</v>
      </c>
      <c r="J379" s="69"/>
      <c r="K379" s="70">
        <f t="shared" si="302"/>
        <v>0</v>
      </c>
      <c r="L379" s="69"/>
      <c r="M379" s="70">
        <f t="shared" si="303"/>
        <v>0</v>
      </c>
      <c r="N379" s="69"/>
      <c r="O379" s="70">
        <f t="shared" si="304"/>
        <v>0</v>
      </c>
      <c r="P379" s="69"/>
      <c r="Q379" s="70">
        <f t="shared" si="305"/>
        <v>0</v>
      </c>
      <c r="R379" s="71">
        <f t="shared" si="306"/>
        <v>0.85</v>
      </c>
      <c r="S379" s="70">
        <f t="shared" si="307"/>
        <v>4.3944999999999999</v>
      </c>
      <c r="T379" s="72">
        <f t="shared" si="308"/>
        <v>0</v>
      </c>
      <c r="U379" s="73">
        <f t="shared" si="309"/>
        <v>0</v>
      </c>
      <c r="V379" s="73">
        <f t="shared" si="310"/>
        <v>0</v>
      </c>
      <c r="W379" s="73">
        <f t="shared" si="311"/>
        <v>0</v>
      </c>
      <c r="X379" s="73">
        <f t="shared" si="312"/>
        <v>0</v>
      </c>
      <c r="Y379" s="73">
        <f t="shared" si="313"/>
        <v>0</v>
      </c>
      <c r="Z379" s="73">
        <f t="shared" si="314"/>
        <v>0</v>
      </c>
      <c r="AA379" s="74"/>
      <c r="AB379" s="177"/>
      <c r="AC379" s="177"/>
      <c r="AD379" s="177"/>
      <c r="AE379" s="177"/>
      <c r="AF379" s="177"/>
      <c r="AG379" s="177"/>
      <c r="AH379" s="177"/>
      <c r="AI379" s="177"/>
      <c r="AJ379" s="177"/>
      <c r="AK379" s="177"/>
      <c r="AL379" s="177"/>
      <c r="AM379" s="177"/>
      <c r="AN379" s="177"/>
      <c r="AO379" s="177"/>
      <c r="AP379" s="177"/>
      <c r="AQ379" s="177"/>
      <c r="AR379" s="177"/>
      <c r="AS379" s="177"/>
      <c r="AT379" s="177"/>
      <c r="AU379" s="71">
        <f t="shared" si="315"/>
        <v>0.85</v>
      </c>
      <c r="AV379" s="76">
        <f t="shared" si="316"/>
        <v>0</v>
      </c>
      <c r="AW379" s="76">
        <f t="shared" si="317"/>
        <v>0</v>
      </c>
      <c r="AX379" s="76">
        <f t="shared" si="318"/>
        <v>0</v>
      </c>
      <c r="AY379" s="76">
        <f t="shared" si="319"/>
        <v>0</v>
      </c>
      <c r="AZ379" s="76">
        <f t="shared" si="320"/>
        <v>0</v>
      </c>
      <c r="BA379" s="71">
        <f t="shared" si="321"/>
        <v>0.85</v>
      </c>
      <c r="BB379" s="71">
        <f t="shared" si="322"/>
        <v>0</v>
      </c>
      <c r="BC379" s="77">
        <f t="shared" si="323"/>
        <v>0</v>
      </c>
      <c r="BD379" s="77">
        <f t="shared" si="324"/>
        <v>0</v>
      </c>
      <c r="BE379" s="77">
        <f t="shared" si="325"/>
        <v>0</v>
      </c>
      <c r="BF379" s="77">
        <f t="shared" si="326"/>
        <v>0</v>
      </c>
      <c r="BG379" s="77">
        <f t="shared" si="327"/>
        <v>0</v>
      </c>
      <c r="BH379" s="77">
        <f t="shared" si="328"/>
        <v>0</v>
      </c>
      <c r="BI379" s="77">
        <f t="shared" si="329"/>
        <v>0</v>
      </c>
      <c r="BJ379" s="77">
        <f t="shared" si="330"/>
        <v>0</v>
      </c>
      <c r="BK379" s="77">
        <f t="shared" si="331"/>
        <v>0</v>
      </c>
      <c r="BL379" s="77">
        <f t="shared" si="332"/>
        <v>0</v>
      </c>
      <c r="BM379" s="77">
        <f t="shared" si="333"/>
        <v>0</v>
      </c>
      <c r="BN379" s="77">
        <f t="shared" si="334"/>
        <v>0</v>
      </c>
      <c r="BO379" s="77">
        <f t="shared" si="335"/>
        <v>0</v>
      </c>
      <c r="BP379" s="77">
        <f t="shared" si="336"/>
        <v>0</v>
      </c>
      <c r="BQ379" s="77">
        <f t="shared" si="337"/>
        <v>0</v>
      </c>
      <c r="BR379" s="77">
        <f t="shared" si="338"/>
        <v>0</v>
      </c>
      <c r="BS379" s="77">
        <f t="shared" si="339"/>
        <v>0</v>
      </c>
      <c r="BT379" s="77">
        <f t="shared" si="340"/>
        <v>0</v>
      </c>
      <c r="BU379" s="77">
        <f t="shared" si="341"/>
        <v>0</v>
      </c>
      <c r="BV379" s="77">
        <f t="shared" si="342"/>
        <v>0</v>
      </c>
      <c r="BW379" s="177"/>
      <c r="BX379" s="12" t="str">
        <f t="shared" si="343"/>
        <v/>
      </c>
      <c r="BY379" s="95">
        <f t="shared" si="344"/>
        <v>0</v>
      </c>
      <c r="BZ379" s="177">
        <f t="shared" si="345"/>
        <v>0</v>
      </c>
      <c r="CA379" s="177">
        <f t="shared" si="346"/>
        <v>0</v>
      </c>
      <c r="CB379" s="177">
        <f t="shared" si="347"/>
        <v>0</v>
      </c>
      <c r="CC379" s="177">
        <f t="shared" si="348"/>
        <v>0</v>
      </c>
      <c r="CD379" s="177">
        <f t="shared" si="349"/>
        <v>0</v>
      </c>
      <c r="CE379" s="177">
        <f t="shared" si="350"/>
        <v>0</v>
      </c>
      <c r="CF379" s="177">
        <f t="shared" si="351"/>
        <v>0</v>
      </c>
      <c r="CG379" s="9"/>
    </row>
    <row r="380" spans="1:85" ht="28.5">
      <c r="A380" s="205" t="s">
        <v>744</v>
      </c>
      <c r="B380" s="186" t="s">
        <v>1071</v>
      </c>
      <c r="C380" s="187" t="s">
        <v>746</v>
      </c>
      <c r="D380" s="177" t="s">
        <v>73</v>
      </c>
      <c r="E380" s="74">
        <v>49.44</v>
      </c>
      <c r="F380" s="221">
        <v>6.23</v>
      </c>
      <c r="G380" s="68">
        <f t="shared" si="300"/>
        <v>308.01120000000003</v>
      </c>
      <c r="H380" s="69"/>
      <c r="I380" s="70">
        <f t="shared" si="301"/>
        <v>0</v>
      </c>
      <c r="J380" s="69"/>
      <c r="K380" s="70">
        <f t="shared" si="302"/>
        <v>0</v>
      </c>
      <c r="L380" s="69"/>
      <c r="M380" s="70">
        <f t="shared" si="303"/>
        <v>0</v>
      </c>
      <c r="N380" s="69"/>
      <c r="O380" s="70">
        <f t="shared" si="304"/>
        <v>0</v>
      </c>
      <c r="P380" s="69"/>
      <c r="Q380" s="70">
        <f t="shared" si="305"/>
        <v>0</v>
      </c>
      <c r="R380" s="71">
        <f t="shared" si="306"/>
        <v>49.44</v>
      </c>
      <c r="S380" s="70">
        <f t="shared" si="307"/>
        <v>308.01120000000003</v>
      </c>
      <c r="T380" s="72">
        <f t="shared" si="308"/>
        <v>0</v>
      </c>
      <c r="U380" s="73">
        <f t="shared" si="309"/>
        <v>0</v>
      </c>
      <c r="V380" s="73">
        <f t="shared" si="310"/>
        <v>0</v>
      </c>
      <c r="W380" s="73">
        <f t="shared" si="311"/>
        <v>0</v>
      </c>
      <c r="X380" s="73">
        <f t="shared" si="312"/>
        <v>0</v>
      </c>
      <c r="Y380" s="73">
        <f t="shared" si="313"/>
        <v>0</v>
      </c>
      <c r="Z380" s="73">
        <f t="shared" si="314"/>
        <v>0</v>
      </c>
      <c r="AA380" s="74"/>
      <c r="AB380" s="177"/>
      <c r="AC380" s="177"/>
      <c r="AD380" s="177"/>
      <c r="AE380" s="177"/>
      <c r="AF380" s="177"/>
      <c r="AG380" s="177"/>
      <c r="AH380" s="177"/>
      <c r="AI380" s="177"/>
      <c r="AJ380" s="177"/>
      <c r="AK380" s="177"/>
      <c r="AL380" s="177"/>
      <c r="AM380" s="177"/>
      <c r="AN380" s="177"/>
      <c r="AO380" s="177"/>
      <c r="AP380" s="177"/>
      <c r="AQ380" s="177"/>
      <c r="AR380" s="177"/>
      <c r="AS380" s="177"/>
      <c r="AT380" s="177"/>
      <c r="AU380" s="71">
        <f t="shared" si="315"/>
        <v>49.44</v>
      </c>
      <c r="AV380" s="76">
        <f t="shared" si="316"/>
        <v>0</v>
      </c>
      <c r="AW380" s="76">
        <f t="shared" si="317"/>
        <v>0</v>
      </c>
      <c r="AX380" s="76">
        <f t="shared" si="318"/>
        <v>0</v>
      </c>
      <c r="AY380" s="76">
        <f t="shared" si="319"/>
        <v>0</v>
      </c>
      <c r="AZ380" s="76">
        <f t="shared" si="320"/>
        <v>0</v>
      </c>
      <c r="BA380" s="71">
        <f t="shared" si="321"/>
        <v>49.44</v>
      </c>
      <c r="BB380" s="71">
        <f t="shared" si="322"/>
        <v>0</v>
      </c>
      <c r="BC380" s="77">
        <f t="shared" si="323"/>
        <v>0</v>
      </c>
      <c r="BD380" s="77">
        <f t="shared" si="324"/>
        <v>0</v>
      </c>
      <c r="BE380" s="77">
        <f t="shared" si="325"/>
        <v>0</v>
      </c>
      <c r="BF380" s="77">
        <f t="shared" si="326"/>
        <v>0</v>
      </c>
      <c r="BG380" s="77">
        <f t="shared" si="327"/>
        <v>0</v>
      </c>
      <c r="BH380" s="77">
        <f t="shared" si="328"/>
        <v>0</v>
      </c>
      <c r="BI380" s="77">
        <f t="shared" si="329"/>
        <v>0</v>
      </c>
      <c r="BJ380" s="77">
        <f t="shared" si="330"/>
        <v>0</v>
      </c>
      <c r="BK380" s="77">
        <f t="shared" si="331"/>
        <v>0</v>
      </c>
      <c r="BL380" s="77">
        <f t="shared" si="332"/>
        <v>0</v>
      </c>
      <c r="BM380" s="77">
        <f t="shared" si="333"/>
        <v>0</v>
      </c>
      <c r="BN380" s="77">
        <f t="shared" si="334"/>
        <v>0</v>
      </c>
      <c r="BO380" s="77">
        <f t="shared" si="335"/>
        <v>0</v>
      </c>
      <c r="BP380" s="77">
        <f t="shared" si="336"/>
        <v>0</v>
      </c>
      <c r="BQ380" s="77">
        <f t="shared" si="337"/>
        <v>0</v>
      </c>
      <c r="BR380" s="77">
        <f t="shared" si="338"/>
        <v>0</v>
      </c>
      <c r="BS380" s="77">
        <f t="shared" si="339"/>
        <v>0</v>
      </c>
      <c r="BT380" s="77">
        <f t="shared" si="340"/>
        <v>0</v>
      </c>
      <c r="BU380" s="77">
        <f t="shared" si="341"/>
        <v>0</v>
      </c>
      <c r="BV380" s="77">
        <f t="shared" si="342"/>
        <v>0</v>
      </c>
      <c r="BW380" s="177"/>
      <c r="BX380" s="12" t="str">
        <f t="shared" si="343"/>
        <v/>
      </c>
      <c r="BY380" s="95">
        <f t="shared" si="344"/>
        <v>0</v>
      </c>
      <c r="BZ380" s="177">
        <f t="shared" si="345"/>
        <v>0</v>
      </c>
      <c r="CA380" s="177">
        <f t="shared" si="346"/>
        <v>0</v>
      </c>
      <c r="CB380" s="177">
        <f t="shared" si="347"/>
        <v>0</v>
      </c>
      <c r="CC380" s="177">
        <f t="shared" si="348"/>
        <v>0</v>
      </c>
      <c r="CD380" s="177">
        <f t="shared" si="349"/>
        <v>0</v>
      </c>
      <c r="CE380" s="177">
        <f t="shared" si="350"/>
        <v>0</v>
      </c>
      <c r="CF380" s="177">
        <f t="shared" si="351"/>
        <v>0</v>
      </c>
      <c r="CG380" s="9"/>
    </row>
    <row r="381" spans="1:85" ht="28.5">
      <c r="A381" s="205" t="s">
        <v>772</v>
      </c>
      <c r="B381" s="186" t="s">
        <v>1072</v>
      </c>
      <c r="C381" s="187" t="s">
        <v>774</v>
      </c>
      <c r="D381" s="177" t="s">
        <v>73</v>
      </c>
      <c r="E381" s="74">
        <v>4.72</v>
      </c>
      <c r="F381" s="221">
        <v>9.26</v>
      </c>
      <c r="G381" s="68">
        <f t="shared" si="300"/>
        <v>43.707199999999993</v>
      </c>
      <c r="H381" s="69"/>
      <c r="I381" s="70">
        <f t="shared" si="301"/>
        <v>0</v>
      </c>
      <c r="J381" s="69"/>
      <c r="K381" s="70">
        <f t="shared" si="302"/>
        <v>0</v>
      </c>
      <c r="L381" s="69"/>
      <c r="M381" s="70">
        <f t="shared" si="303"/>
        <v>0</v>
      </c>
      <c r="N381" s="69"/>
      <c r="O381" s="70">
        <f t="shared" si="304"/>
        <v>0</v>
      </c>
      <c r="P381" s="69"/>
      <c r="Q381" s="70">
        <f t="shared" si="305"/>
        <v>0</v>
      </c>
      <c r="R381" s="71">
        <f t="shared" si="306"/>
        <v>4.72</v>
      </c>
      <c r="S381" s="70">
        <f t="shared" si="307"/>
        <v>43.707199999999993</v>
      </c>
      <c r="T381" s="72">
        <f t="shared" si="308"/>
        <v>0</v>
      </c>
      <c r="U381" s="73">
        <f t="shared" si="309"/>
        <v>0</v>
      </c>
      <c r="V381" s="73">
        <f t="shared" si="310"/>
        <v>0</v>
      </c>
      <c r="W381" s="73">
        <f t="shared" si="311"/>
        <v>0</v>
      </c>
      <c r="X381" s="73">
        <f t="shared" si="312"/>
        <v>0</v>
      </c>
      <c r="Y381" s="73">
        <f t="shared" si="313"/>
        <v>0</v>
      </c>
      <c r="Z381" s="73">
        <f t="shared" si="314"/>
        <v>0</v>
      </c>
      <c r="AA381" s="74"/>
      <c r="AB381" s="177"/>
      <c r="AC381" s="177"/>
      <c r="AD381" s="177"/>
      <c r="AE381" s="177"/>
      <c r="AF381" s="177"/>
      <c r="AG381" s="177"/>
      <c r="AH381" s="177"/>
      <c r="AI381" s="177"/>
      <c r="AJ381" s="177"/>
      <c r="AK381" s="177"/>
      <c r="AL381" s="177"/>
      <c r="AM381" s="177"/>
      <c r="AN381" s="177"/>
      <c r="AO381" s="177"/>
      <c r="AP381" s="177"/>
      <c r="AQ381" s="177"/>
      <c r="AR381" s="177"/>
      <c r="AS381" s="177"/>
      <c r="AT381" s="177"/>
      <c r="AU381" s="71">
        <f t="shared" si="315"/>
        <v>4.72</v>
      </c>
      <c r="AV381" s="76">
        <f t="shared" si="316"/>
        <v>0</v>
      </c>
      <c r="AW381" s="76">
        <f t="shared" si="317"/>
        <v>0</v>
      </c>
      <c r="AX381" s="76">
        <f t="shared" si="318"/>
        <v>0</v>
      </c>
      <c r="AY381" s="76">
        <f t="shared" si="319"/>
        <v>0</v>
      </c>
      <c r="AZ381" s="76">
        <f t="shared" si="320"/>
        <v>0</v>
      </c>
      <c r="BA381" s="71">
        <f t="shared" si="321"/>
        <v>4.72</v>
      </c>
      <c r="BB381" s="71">
        <f t="shared" si="322"/>
        <v>0</v>
      </c>
      <c r="BC381" s="77">
        <f t="shared" si="323"/>
        <v>0</v>
      </c>
      <c r="BD381" s="77">
        <f t="shared" si="324"/>
        <v>0</v>
      </c>
      <c r="BE381" s="77">
        <f t="shared" si="325"/>
        <v>0</v>
      </c>
      <c r="BF381" s="77">
        <f t="shared" si="326"/>
        <v>0</v>
      </c>
      <c r="BG381" s="77">
        <f t="shared" si="327"/>
        <v>0</v>
      </c>
      <c r="BH381" s="77">
        <f t="shared" si="328"/>
        <v>0</v>
      </c>
      <c r="BI381" s="77">
        <f t="shared" si="329"/>
        <v>0</v>
      </c>
      <c r="BJ381" s="77">
        <f t="shared" si="330"/>
        <v>0</v>
      </c>
      <c r="BK381" s="77">
        <f t="shared" si="331"/>
        <v>0</v>
      </c>
      <c r="BL381" s="77">
        <f t="shared" si="332"/>
        <v>0</v>
      </c>
      <c r="BM381" s="77">
        <f t="shared" si="333"/>
        <v>0</v>
      </c>
      <c r="BN381" s="77">
        <f t="shared" si="334"/>
        <v>0</v>
      </c>
      <c r="BO381" s="77">
        <f t="shared" si="335"/>
        <v>0</v>
      </c>
      <c r="BP381" s="77">
        <f t="shared" si="336"/>
        <v>0</v>
      </c>
      <c r="BQ381" s="77">
        <f t="shared" si="337"/>
        <v>0</v>
      </c>
      <c r="BR381" s="77">
        <f t="shared" si="338"/>
        <v>0</v>
      </c>
      <c r="BS381" s="77">
        <f t="shared" si="339"/>
        <v>0</v>
      </c>
      <c r="BT381" s="77">
        <f t="shared" si="340"/>
        <v>0</v>
      </c>
      <c r="BU381" s="77">
        <f t="shared" si="341"/>
        <v>0</v>
      </c>
      <c r="BV381" s="77">
        <f t="shared" si="342"/>
        <v>0</v>
      </c>
      <c r="BW381" s="177"/>
      <c r="BX381" s="12" t="str">
        <f t="shared" si="343"/>
        <v/>
      </c>
      <c r="BY381" s="95">
        <f t="shared" si="344"/>
        <v>0</v>
      </c>
      <c r="BZ381" s="177">
        <f t="shared" si="345"/>
        <v>0</v>
      </c>
      <c r="CA381" s="177">
        <f t="shared" si="346"/>
        <v>0</v>
      </c>
      <c r="CB381" s="177">
        <f t="shared" si="347"/>
        <v>0</v>
      </c>
      <c r="CC381" s="177">
        <f t="shared" si="348"/>
        <v>0</v>
      </c>
      <c r="CD381" s="177">
        <f t="shared" si="349"/>
        <v>0</v>
      </c>
      <c r="CE381" s="177">
        <f t="shared" si="350"/>
        <v>0</v>
      </c>
      <c r="CF381" s="177">
        <f t="shared" si="351"/>
        <v>0</v>
      </c>
      <c r="CG381" s="9"/>
    </row>
    <row r="382" spans="1:85" ht="28.5">
      <c r="A382" s="205" t="s">
        <v>1073</v>
      </c>
      <c r="B382" s="186" t="s">
        <v>1074</v>
      </c>
      <c r="C382" s="187" t="s">
        <v>1075</v>
      </c>
      <c r="D382" s="177" t="s">
        <v>73</v>
      </c>
      <c r="E382" s="74">
        <v>10.7</v>
      </c>
      <c r="F382" s="221">
        <v>18.07</v>
      </c>
      <c r="G382" s="68">
        <f t="shared" si="300"/>
        <v>193.34899999999999</v>
      </c>
      <c r="H382" s="69"/>
      <c r="I382" s="70">
        <f t="shared" si="301"/>
        <v>0</v>
      </c>
      <c r="J382" s="69"/>
      <c r="K382" s="70">
        <f t="shared" si="302"/>
        <v>0</v>
      </c>
      <c r="L382" s="69"/>
      <c r="M382" s="70">
        <f t="shared" si="303"/>
        <v>0</v>
      </c>
      <c r="N382" s="69"/>
      <c r="O382" s="70">
        <f t="shared" si="304"/>
        <v>0</v>
      </c>
      <c r="P382" s="69"/>
      <c r="Q382" s="70">
        <f t="shared" si="305"/>
        <v>0</v>
      </c>
      <c r="R382" s="71">
        <f t="shared" si="306"/>
        <v>10.7</v>
      </c>
      <c r="S382" s="70">
        <f t="shared" si="307"/>
        <v>193.34899999999999</v>
      </c>
      <c r="T382" s="72">
        <f t="shared" si="308"/>
        <v>0</v>
      </c>
      <c r="U382" s="73">
        <f t="shared" si="309"/>
        <v>0</v>
      </c>
      <c r="V382" s="73">
        <f t="shared" si="310"/>
        <v>0</v>
      </c>
      <c r="W382" s="73">
        <f t="shared" si="311"/>
        <v>0</v>
      </c>
      <c r="X382" s="73">
        <f t="shared" si="312"/>
        <v>0</v>
      </c>
      <c r="Y382" s="73">
        <f t="shared" si="313"/>
        <v>0</v>
      </c>
      <c r="Z382" s="73">
        <f t="shared" si="314"/>
        <v>0</v>
      </c>
      <c r="AA382" s="74"/>
      <c r="AB382" s="177"/>
      <c r="AC382" s="177"/>
      <c r="AD382" s="177"/>
      <c r="AE382" s="177"/>
      <c r="AF382" s="177"/>
      <c r="AG382" s="177"/>
      <c r="AH382" s="177"/>
      <c r="AI382" s="177"/>
      <c r="AJ382" s="177"/>
      <c r="AK382" s="177"/>
      <c r="AL382" s="177"/>
      <c r="AM382" s="177"/>
      <c r="AN382" s="177"/>
      <c r="AO382" s="177"/>
      <c r="AP382" s="177"/>
      <c r="AQ382" s="177"/>
      <c r="AR382" s="177"/>
      <c r="AS382" s="177"/>
      <c r="AT382" s="177"/>
      <c r="AU382" s="71">
        <f t="shared" si="315"/>
        <v>10.7</v>
      </c>
      <c r="AV382" s="76">
        <f t="shared" si="316"/>
        <v>0</v>
      </c>
      <c r="AW382" s="76">
        <f t="shared" si="317"/>
        <v>0</v>
      </c>
      <c r="AX382" s="76">
        <f t="shared" si="318"/>
        <v>0</v>
      </c>
      <c r="AY382" s="76">
        <f t="shared" si="319"/>
        <v>0</v>
      </c>
      <c r="AZ382" s="76">
        <f t="shared" si="320"/>
        <v>0</v>
      </c>
      <c r="BA382" s="71">
        <f t="shared" si="321"/>
        <v>10.7</v>
      </c>
      <c r="BB382" s="71">
        <f t="shared" si="322"/>
        <v>0</v>
      </c>
      <c r="BC382" s="77">
        <f t="shared" si="323"/>
        <v>0</v>
      </c>
      <c r="BD382" s="77">
        <f t="shared" si="324"/>
        <v>0</v>
      </c>
      <c r="BE382" s="77">
        <f t="shared" si="325"/>
        <v>0</v>
      </c>
      <c r="BF382" s="77">
        <f t="shared" si="326"/>
        <v>0</v>
      </c>
      <c r="BG382" s="77">
        <f t="shared" si="327"/>
        <v>0</v>
      </c>
      <c r="BH382" s="77">
        <f t="shared" si="328"/>
        <v>0</v>
      </c>
      <c r="BI382" s="77">
        <f t="shared" si="329"/>
        <v>0</v>
      </c>
      <c r="BJ382" s="77">
        <f t="shared" si="330"/>
        <v>0</v>
      </c>
      <c r="BK382" s="77">
        <f t="shared" si="331"/>
        <v>0</v>
      </c>
      <c r="BL382" s="77">
        <f t="shared" si="332"/>
        <v>0</v>
      </c>
      <c r="BM382" s="77">
        <f t="shared" si="333"/>
        <v>0</v>
      </c>
      <c r="BN382" s="77">
        <f t="shared" si="334"/>
        <v>0</v>
      </c>
      <c r="BO382" s="77">
        <f t="shared" si="335"/>
        <v>0</v>
      </c>
      <c r="BP382" s="77">
        <f t="shared" si="336"/>
        <v>0</v>
      </c>
      <c r="BQ382" s="77">
        <f t="shared" si="337"/>
        <v>0</v>
      </c>
      <c r="BR382" s="77">
        <f t="shared" si="338"/>
        <v>0</v>
      </c>
      <c r="BS382" s="77">
        <f t="shared" si="339"/>
        <v>0</v>
      </c>
      <c r="BT382" s="77">
        <f t="shared" si="340"/>
        <v>0</v>
      </c>
      <c r="BU382" s="77">
        <f t="shared" si="341"/>
        <v>0</v>
      </c>
      <c r="BV382" s="77">
        <f t="shared" si="342"/>
        <v>0</v>
      </c>
      <c r="BW382" s="177"/>
      <c r="BX382" s="12" t="str">
        <f t="shared" si="343"/>
        <v/>
      </c>
      <c r="BY382" s="95">
        <f t="shared" si="344"/>
        <v>0</v>
      </c>
      <c r="BZ382" s="177">
        <f t="shared" si="345"/>
        <v>0</v>
      </c>
      <c r="CA382" s="177">
        <f t="shared" si="346"/>
        <v>0</v>
      </c>
      <c r="CB382" s="177">
        <f t="shared" si="347"/>
        <v>0</v>
      </c>
      <c r="CC382" s="177">
        <f t="shared" si="348"/>
        <v>0</v>
      </c>
      <c r="CD382" s="177">
        <f t="shared" si="349"/>
        <v>0</v>
      </c>
      <c r="CE382" s="177">
        <f t="shared" si="350"/>
        <v>0</v>
      </c>
      <c r="CF382" s="177">
        <f t="shared" si="351"/>
        <v>0</v>
      </c>
      <c r="CG382" s="9"/>
    </row>
    <row r="383" spans="1:85" ht="28.5">
      <c r="A383" s="205" t="s">
        <v>1073</v>
      </c>
      <c r="B383" s="186" t="s">
        <v>1076</v>
      </c>
      <c r="C383" s="187" t="s">
        <v>1077</v>
      </c>
      <c r="D383" s="177" t="s">
        <v>73</v>
      </c>
      <c r="E383" s="74">
        <v>33.590000000000003</v>
      </c>
      <c r="F383" s="221">
        <v>19.850000000000001</v>
      </c>
      <c r="G383" s="68">
        <f t="shared" si="300"/>
        <v>666.76150000000007</v>
      </c>
      <c r="H383" s="69"/>
      <c r="I383" s="70">
        <f t="shared" si="301"/>
        <v>0</v>
      </c>
      <c r="J383" s="69"/>
      <c r="K383" s="70">
        <f t="shared" si="302"/>
        <v>0</v>
      </c>
      <c r="L383" s="69"/>
      <c r="M383" s="70">
        <f t="shared" si="303"/>
        <v>0</v>
      </c>
      <c r="N383" s="69"/>
      <c r="O383" s="70">
        <f t="shared" si="304"/>
        <v>0</v>
      </c>
      <c r="P383" s="69"/>
      <c r="Q383" s="70">
        <f t="shared" si="305"/>
        <v>0</v>
      </c>
      <c r="R383" s="71">
        <f t="shared" si="306"/>
        <v>33.590000000000003</v>
      </c>
      <c r="S383" s="70">
        <f t="shared" si="307"/>
        <v>666.76150000000007</v>
      </c>
      <c r="T383" s="72">
        <f t="shared" si="308"/>
        <v>0</v>
      </c>
      <c r="U383" s="73">
        <f t="shared" si="309"/>
        <v>0</v>
      </c>
      <c r="V383" s="73">
        <f t="shared" si="310"/>
        <v>0</v>
      </c>
      <c r="W383" s="73">
        <f t="shared" si="311"/>
        <v>0</v>
      </c>
      <c r="X383" s="73">
        <f t="shared" si="312"/>
        <v>0</v>
      </c>
      <c r="Y383" s="73">
        <f t="shared" si="313"/>
        <v>0</v>
      </c>
      <c r="Z383" s="73">
        <f t="shared" si="314"/>
        <v>0</v>
      </c>
      <c r="AA383" s="74"/>
      <c r="AB383" s="177"/>
      <c r="AC383" s="177"/>
      <c r="AD383" s="177"/>
      <c r="AE383" s="177"/>
      <c r="AF383" s="177"/>
      <c r="AG383" s="177"/>
      <c r="AH383" s="177"/>
      <c r="AI383" s="177"/>
      <c r="AJ383" s="177"/>
      <c r="AK383" s="177"/>
      <c r="AL383" s="177"/>
      <c r="AM383" s="177"/>
      <c r="AN383" s="177"/>
      <c r="AO383" s="177"/>
      <c r="AP383" s="177"/>
      <c r="AQ383" s="177"/>
      <c r="AR383" s="177"/>
      <c r="AS383" s="177"/>
      <c r="AT383" s="177"/>
      <c r="AU383" s="71">
        <f t="shared" si="315"/>
        <v>33.590000000000003</v>
      </c>
      <c r="AV383" s="76">
        <f t="shared" si="316"/>
        <v>0</v>
      </c>
      <c r="AW383" s="76">
        <f t="shared" si="317"/>
        <v>0</v>
      </c>
      <c r="AX383" s="76">
        <f t="shared" si="318"/>
        <v>0</v>
      </c>
      <c r="AY383" s="76">
        <f t="shared" si="319"/>
        <v>0</v>
      </c>
      <c r="AZ383" s="76">
        <f t="shared" si="320"/>
        <v>0</v>
      </c>
      <c r="BA383" s="71">
        <f t="shared" si="321"/>
        <v>33.590000000000003</v>
      </c>
      <c r="BB383" s="71">
        <f t="shared" si="322"/>
        <v>0</v>
      </c>
      <c r="BC383" s="77">
        <f t="shared" si="323"/>
        <v>0</v>
      </c>
      <c r="BD383" s="77">
        <f t="shared" si="324"/>
        <v>0</v>
      </c>
      <c r="BE383" s="77">
        <f t="shared" si="325"/>
        <v>0</v>
      </c>
      <c r="BF383" s="77">
        <f t="shared" si="326"/>
        <v>0</v>
      </c>
      <c r="BG383" s="77">
        <f t="shared" si="327"/>
        <v>0</v>
      </c>
      <c r="BH383" s="77">
        <f t="shared" si="328"/>
        <v>0</v>
      </c>
      <c r="BI383" s="77">
        <f t="shared" si="329"/>
        <v>0</v>
      </c>
      <c r="BJ383" s="77">
        <f t="shared" si="330"/>
        <v>0</v>
      </c>
      <c r="BK383" s="77">
        <f t="shared" si="331"/>
        <v>0</v>
      </c>
      <c r="BL383" s="77">
        <f t="shared" si="332"/>
        <v>0</v>
      </c>
      <c r="BM383" s="77">
        <f t="shared" si="333"/>
        <v>0</v>
      </c>
      <c r="BN383" s="77">
        <f t="shared" si="334"/>
        <v>0</v>
      </c>
      <c r="BO383" s="77">
        <f t="shared" si="335"/>
        <v>0</v>
      </c>
      <c r="BP383" s="77">
        <f t="shared" si="336"/>
        <v>0</v>
      </c>
      <c r="BQ383" s="77">
        <f t="shared" si="337"/>
        <v>0</v>
      </c>
      <c r="BR383" s="77">
        <f t="shared" si="338"/>
        <v>0</v>
      </c>
      <c r="BS383" s="77">
        <f t="shared" si="339"/>
        <v>0</v>
      </c>
      <c r="BT383" s="77">
        <f t="shared" si="340"/>
        <v>0</v>
      </c>
      <c r="BU383" s="77">
        <f t="shared" si="341"/>
        <v>0</v>
      </c>
      <c r="BV383" s="77">
        <f t="shared" si="342"/>
        <v>0</v>
      </c>
      <c r="BW383" s="177"/>
      <c r="BX383" s="12" t="str">
        <f t="shared" si="343"/>
        <v/>
      </c>
      <c r="BY383" s="95">
        <f t="shared" si="344"/>
        <v>0</v>
      </c>
      <c r="BZ383" s="177">
        <f t="shared" si="345"/>
        <v>0</v>
      </c>
      <c r="CA383" s="177">
        <f t="shared" si="346"/>
        <v>0</v>
      </c>
      <c r="CB383" s="177">
        <f t="shared" si="347"/>
        <v>0</v>
      </c>
      <c r="CC383" s="177">
        <f t="shared" si="348"/>
        <v>0</v>
      </c>
      <c r="CD383" s="177">
        <f t="shared" si="349"/>
        <v>0</v>
      </c>
      <c r="CE383" s="177">
        <f t="shared" si="350"/>
        <v>0</v>
      </c>
      <c r="CF383" s="177">
        <f t="shared" si="351"/>
        <v>0</v>
      </c>
      <c r="CG383" s="9"/>
    </row>
    <row r="384" spans="1:85" ht="28.5">
      <c r="A384" s="205" t="s">
        <v>775</v>
      </c>
      <c r="B384" s="186" t="s">
        <v>1078</v>
      </c>
      <c r="C384" s="187" t="s">
        <v>777</v>
      </c>
      <c r="D384" s="177" t="s">
        <v>61</v>
      </c>
      <c r="E384" s="74">
        <v>10</v>
      </c>
      <c r="F384" s="221">
        <v>3.98</v>
      </c>
      <c r="G384" s="68">
        <f t="shared" si="300"/>
        <v>39.799999999999997</v>
      </c>
      <c r="H384" s="69"/>
      <c r="I384" s="70">
        <f t="shared" si="301"/>
        <v>0</v>
      </c>
      <c r="J384" s="69"/>
      <c r="K384" s="70">
        <f t="shared" si="302"/>
        <v>0</v>
      </c>
      <c r="L384" s="69"/>
      <c r="M384" s="70">
        <f t="shared" si="303"/>
        <v>0</v>
      </c>
      <c r="N384" s="69"/>
      <c r="O384" s="70">
        <f t="shared" si="304"/>
        <v>0</v>
      </c>
      <c r="P384" s="69"/>
      <c r="Q384" s="70">
        <f t="shared" si="305"/>
        <v>0</v>
      </c>
      <c r="R384" s="71">
        <f t="shared" si="306"/>
        <v>10</v>
      </c>
      <c r="S384" s="70">
        <f t="shared" si="307"/>
        <v>39.799999999999997</v>
      </c>
      <c r="T384" s="72">
        <f t="shared" si="308"/>
        <v>0</v>
      </c>
      <c r="U384" s="73">
        <f t="shared" si="309"/>
        <v>0</v>
      </c>
      <c r="V384" s="73">
        <f t="shared" si="310"/>
        <v>0</v>
      </c>
      <c r="W384" s="73">
        <f t="shared" si="311"/>
        <v>0</v>
      </c>
      <c r="X384" s="73">
        <f t="shared" si="312"/>
        <v>0</v>
      </c>
      <c r="Y384" s="73">
        <f t="shared" si="313"/>
        <v>0</v>
      </c>
      <c r="Z384" s="73">
        <f t="shared" si="314"/>
        <v>0</v>
      </c>
      <c r="AA384" s="74"/>
      <c r="AB384" s="177"/>
      <c r="AC384" s="177"/>
      <c r="AD384" s="177"/>
      <c r="AE384" s="177"/>
      <c r="AF384" s="177"/>
      <c r="AG384" s="177"/>
      <c r="AH384" s="177"/>
      <c r="AI384" s="177"/>
      <c r="AJ384" s="177"/>
      <c r="AK384" s="177"/>
      <c r="AL384" s="177"/>
      <c r="AM384" s="177"/>
      <c r="AN384" s="177"/>
      <c r="AO384" s="177"/>
      <c r="AP384" s="177"/>
      <c r="AQ384" s="177"/>
      <c r="AR384" s="177"/>
      <c r="AS384" s="177"/>
      <c r="AT384" s="177"/>
      <c r="AU384" s="71">
        <f t="shared" si="315"/>
        <v>10</v>
      </c>
      <c r="AV384" s="76">
        <f t="shared" si="316"/>
        <v>0</v>
      </c>
      <c r="AW384" s="76">
        <f t="shared" si="317"/>
        <v>0</v>
      </c>
      <c r="AX384" s="76">
        <f t="shared" si="318"/>
        <v>0</v>
      </c>
      <c r="AY384" s="76">
        <f t="shared" si="319"/>
        <v>0</v>
      </c>
      <c r="AZ384" s="76">
        <f t="shared" si="320"/>
        <v>0</v>
      </c>
      <c r="BA384" s="71">
        <f t="shared" si="321"/>
        <v>10</v>
      </c>
      <c r="BB384" s="71">
        <f t="shared" si="322"/>
        <v>0</v>
      </c>
      <c r="BC384" s="77">
        <f t="shared" si="323"/>
        <v>0</v>
      </c>
      <c r="BD384" s="77">
        <f t="shared" si="324"/>
        <v>0</v>
      </c>
      <c r="BE384" s="77">
        <f t="shared" si="325"/>
        <v>0</v>
      </c>
      <c r="BF384" s="77">
        <f t="shared" si="326"/>
        <v>0</v>
      </c>
      <c r="BG384" s="77">
        <f t="shared" si="327"/>
        <v>0</v>
      </c>
      <c r="BH384" s="77">
        <f t="shared" si="328"/>
        <v>0</v>
      </c>
      <c r="BI384" s="77">
        <f t="shared" si="329"/>
        <v>0</v>
      </c>
      <c r="BJ384" s="77">
        <f t="shared" si="330"/>
        <v>0</v>
      </c>
      <c r="BK384" s="77">
        <f t="shared" si="331"/>
        <v>0</v>
      </c>
      <c r="BL384" s="77">
        <f t="shared" si="332"/>
        <v>0</v>
      </c>
      <c r="BM384" s="77">
        <f t="shared" si="333"/>
        <v>0</v>
      </c>
      <c r="BN384" s="77">
        <f t="shared" si="334"/>
        <v>0</v>
      </c>
      <c r="BO384" s="77">
        <f t="shared" si="335"/>
        <v>0</v>
      </c>
      <c r="BP384" s="77">
        <f t="shared" si="336"/>
        <v>0</v>
      </c>
      <c r="BQ384" s="77">
        <f t="shared" si="337"/>
        <v>0</v>
      </c>
      <c r="BR384" s="77">
        <f t="shared" si="338"/>
        <v>0</v>
      </c>
      <c r="BS384" s="77">
        <f t="shared" si="339"/>
        <v>0</v>
      </c>
      <c r="BT384" s="77">
        <f t="shared" si="340"/>
        <v>0</v>
      </c>
      <c r="BU384" s="77">
        <f t="shared" si="341"/>
        <v>0</v>
      </c>
      <c r="BV384" s="77">
        <f t="shared" si="342"/>
        <v>0</v>
      </c>
      <c r="BW384" s="177"/>
      <c r="BX384" s="12" t="str">
        <f t="shared" si="343"/>
        <v/>
      </c>
      <c r="BY384" s="95">
        <f t="shared" si="344"/>
        <v>0</v>
      </c>
      <c r="BZ384" s="177">
        <f t="shared" si="345"/>
        <v>0</v>
      </c>
      <c r="CA384" s="177">
        <f t="shared" si="346"/>
        <v>0</v>
      </c>
      <c r="CB384" s="177">
        <f t="shared" si="347"/>
        <v>0</v>
      </c>
      <c r="CC384" s="177">
        <f t="shared" si="348"/>
        <v>0</v>
      </c>
      <c r="CD384" s="177">
        <f t="shared" si="349"/>
        <v>0</v>
      </c>
      <c r="CE384" s="177">
        <f t="shared" si="350"/>
        <v>0</v>
      </c>
      <c r="CF384" s="177">
        <f t="shared" si="351"/>
        <v>0</v>
      </c>
      <c r="CG384" s="9"/>
    </row>
    <row r="385" spans="1:85" ht="28.5">
      <c r="A385" s="205" t="s">
        <v>880</v>
      </c>
      <c r="B385" s="186" t="s">
        <v>1079</v>
      </c>
      <c r="C385" s="187" t="s">
        <v>882</v>
      </c>
      <c r="D385" s="177" t="s">
        <v>61</v>
      </c>
      <c r="E385" s="74">
        <v>3</v>
      </c>
      <c r="F385" s="221">
        <v>7.87</v>
      </c>
      <c r="G385" s="68">
        <f t="shared" si="300"/>
        <v>23.61</v>
      </c>
      <c r="H385" s="69"/>
      <c r="I385" s="70">
        <f t="shared" si="301"/>
        <v>0</v>
      </c>
      <c r="J385" s="69"/>
      <c r="K385" s="70">
        <f t="shared" si="302"/>
        <v>0</v>
      </c>
      <c r="L385" s="69"/>
      <c r="M385" s="70">
        <f t="shared" si="303"/>
        <v>0</v>
      </c>
      <c r="N385" s="69"/>
      <c r="O385" s="70">
        <f t="shared" si="304"/>
        <v>0</v>
      </c>
      <c r="P385" s="69"/>
      <c r="Q385" s="70">
        <f t="shared" si="305"/>
        <v>0</v>
      </c>
      <c r="R385" s="71">
        <f t="shared" si="306"/>
        <v>3</v>
      </c>
      <c r="S385" s="70">
        <f t="shared" si="307"/>
        <v>23.61</v>
      </c>
      <c r="T385" s="72">
        <f t="shared" si="308"/>
        <v>0</v>
      </c>
      <c r="U385" s="73">
        <f t="shared" si="309"/>
        <v>0</v>
      </c>
      <c r="V385" s="73">
        <f t="shared" si="310"/>
        <v>0</v>
      </c>
      <c r="W385" s="73">
        <f t="shared" si="311"/>
        <v>0</v>
      </c>
      <c r="X385" s="73">
        <f t="shared" si="312"/>
        <v>0</v>
      </c>
      <c r="Y385" s="73">
        <f t="shared" si="313"/>
        <v>0</v>
      </c>
      <c r="Z385" s="73">
        <f t="shared" si="314"/>
        <v>0</v>
      </c>
      <c r="AA385" s="74"/>
      <c r="AB385" s="177"/>
      <c r="AC385" s="177"/>
      <c r="AD385" s="177"/>
      <c r="AE385" s="177"/>
      <c r="AF385" s="177"/>
      <c r="AG385" s="177"/>
      <c r="AH385" s="177"/>
      <c r="AI385" s="177"/>
      <c r="AJ385" s="177"/>
      <c r="AK385" s="177"/>
      <c r="AL385" s="177"/>
      <c r="AM385" s="177"/>
      <c r="AN385" s="177"/>
      <c r="AO385" s="177"/>
      <c r="AP385" s="177"/>
      <c r="AQ385" s="177"/>
      <c r="AR385" s="177"/>
      <c r="AS385" s="177"/>
      <c r="AT385" s="177"/>
      <c r="AU385" s="71">
        <f t="shared" si="315"/>
        <v>3</v>
      </c>
      <c r="AV385" s="76">
        <f t="shared" si="316"/>
        <v>0</v>
      </c>
      <c r="AW385" s="76">
        <f t="shared" si="317"/>
        <v>0</v>
      </c>
      <c r="AX385" s="76">
        <f t="shared" si="318"/>
        <v>0</v>
      </c>
      <c r="AY385" s="76">
        <f t="shared" si="319"/>
        <v>0</v>
      </c>
      <c r="AZ385" s="76">
        <f t="shared" si="320"/>
        <v>0</v>
      </c>
      <c r="BA385" s="71">
        <f t="shared" si="321"/>
        <v>3</v>
      </c>
      <c r="BB385" s="71">
        <f t="shared" si="322"/>
        <v>0</v>
      </c>
      <c r="BC385" s="77">
        <f t="shared" si="323"/>
        <v>0</v>
      </c>
      <c r="BD385" s="77">
        <f t="shared" si="324"/>
        <v>0</v>
      </c>
      <c r="BE385" s="77">
        <f t="shared" si="325"/>
        <v>0</v>
      </c>
      <c r="BF385" s="77">
        <f t="shared" si="326"/>
        <v>0</v>
      </c>
      <c r="BG385" s="77">
        <f t="shared" si="327"/>
        <v>0</v>
      </c>
      <c r="BH385" s="77">
        <f t="shared" si="328"/>
        <v>0</v>
      </c>
      <c r="BI385" s="77">
        <f t="shared" si="329"/>
        <v>0</v>
      </c>
      <c r="BJ385" s="77">
        <f t="shared" si="330"/>
        <v>0</v>
      </c>
      <c r="BK385" s="77">
        <f t="shared" si="331"/>
        <v>0</v>
      </c>
      <c r="BL385" s="77">
        <f t="shared" si="332"/>
        <v>0</v>
      </c>
      <c r="BM385" s="77">
        <f t="shared" si="333"/>
        <v>0</v>
      </c>
      <c r="BN385" s="77">
        <f t="shared" si="334"/>
        <v>0</v>
      </c>
      <c r="BO385" s="77">
        <f t="shared" si="335"/>
        <v>0</v>
      </c>
      <c r="BP385" s="77">
        <f t="shared" si="336"/>
        <v>0</v>
      </c>
      <c r="BQ385" s="77">
        <f t="shared" si="337"/>
        <v>0</v>
      </c>
      <c r="BR385" s="77">
        <f t="shared" si="338"/>
        <v>0</v>
      </c>
      <c r="BS385" s="77">
        <f t="shared" si="339"/>
        <v>0</v>
      </c>
      <c r="BT385" s="77">
        <f t="shared" si="340"/>
        <v>0</v>
      </c>
      <c r="BU385" s="77">
        <f t="shared" si="341"/>
        <v>0</v>
      </c>
      <c r="BV385" s="77">
        <f t="shared" si="342"/>
        <v>0</v>
      </c>
      <c r="BW385" s="177"/>
      <c r="BX385" s="12" t="str">
        <f t="shared" si="343"/>
        <v/>
      </c>
      <c r="BY385" s="95">
        <f t="shared" si="344"/>
        <v>0</v>
      </c>
      <c r="BZ385" s="177">
        <f t="shared" si="345"/>
        <v>0</v>
      </c>
      <c r="CA385" s="177">
        <f t="shared" si="346"/>
        <v>0</v>
      </c>
      <c r="CB385" s="177">
        <f t="shared" si="347"/>
        <v>0</v>
      </c>
      <c r="CC385" s="177">
        <f t="shared" si="348"/>
        <v>0</v>
      </c>
      <c r="CD385" s="177">
        <f t="shared" si="349"/>
        <v>0</v>
      </c>
      <c r="CE385" s="177">
        <f t="shared" si="350"/>
        <v>0</v>
      </c>
      <c r="CF385" s="177">
        <f t="shared" si="351"/>
        <v>0</v>
      </c>
      <c r="CG385" s="9"/>
    </row>
    <row r="386" spans="1:85" ht="28.5">
      <c r="A386" s="205" t="s">
        <v>1080</v>
      </c>
      <c r="B386" s="186" t="s">
        <v>1081</v>
      </c>
      <c r="C386" s="187" t="s">
        <v>1082</v>
      </c>
      <c r="D386" s="177" t="s">
        <v>61</v>
      </c>
      <c r="E386" s="74">
        <v>1</v>
      </c>
      <c r="F386" s="221">
        <v>7.58</v>
      </c>
      <c r="G386" s="68">
        <f t="shared" si="300"/>
        <v>7.58</v>
      </c>
      <c r="H386" s="69"/>
      <c r="I386" s="70">
        <f t="shared" si="301"/>
        <v>0</v>
      </c>
      <c r="J386" s="69"/>
      <c r="K386" s="70">
        <f t="shared" si="302"/>
        <v>0</v>
      </c>
      <c r="L386" s="69"/>
      <c r="M386" s="70">
        <f t="shared" si="303"/>
        <v>0</v>
      </c>
      <c r="N386" s="69"/>
      <c r="O386" s="70">
        <f t="shared" si="304"/>
        <v>0</v>
      </c>
      <c r="P386" s="69"/>
      <c r="Q386" s="70">
        <f t="shared" si="305"/>
        <v>0</v>
      </c>
      <c r="R386" s="71">
        <f t="shared" si="306"/>
        <v>1</v>
      </c>
      <c r="S386" s="70">
        <f t="shared" si="307"/>
        <v>7.58</v>
      </c>
      <c r="T386" s="72">
        <f t="shared" si="308"/>
        <v>0</v>
      </c>
      <c r="U386" s="73">
        <f t="shared" si="309"/>
        <v>0</v>
      </c>
      <c r="V386" s="73">
        <f t="shared" si="310"/>
        <v>0</v>
      </c>
      <c r="W386" s="73">
        <f t="shared" si="311"/>
        <v>0</v>
      </c>
      <c r="X386" s="73">
        <f t="shared" si="312"/>
        <v>0</v>
      </c>
      <c r="Y386" s="73">
        <f t="shared" si="313"/>
        <v>0</v>
      </c>
      <c r="Z386" s="73">
        <f t="shared" si="314"/>
        <v>0</v>
      </c>
      <c r="AA386" s="74"/>
      <c r="AB386" s="177"/>
      <c r="AC386" s="177"/>
      <c r="AD386" s="177"/>
      <c r="AE386" s="177"/>
      <c r="AF386" s="177"/>
      <c r="AG386" s="177"/>
      <c r="AH386" s="177"/>
      <c r="AI386" s="177"/>
      <c r="AJ386" s="177"/>
      <c r="AK386" s="177"/>
      <c r="AL386" s="177"/>
      <c r="AM386" s="177"/>
      <c r="AN386" s="177"/>
      <c r="AO386" s="177"/>
      <c r="AP386" s="177"/>
      <c r="AQ386" s="177"/>
      <c r="AR386" s="177"/>
      <c r="AS386" s="177"/>
      <c r="AT386" s="177"/>
      <c r="AU386" s="71">
        <f t="shared" si="315"/>
        <v>1</v>
      </c>
      <c r="AV386" s="76">
        <f t="shared" si="316"/>
        <v>0</v>
      </c>
      <c r="AW386" s="76">
        <f t="shared" si="317"/>
        <v>0</v>
      </c>
      <c r="AX386" s="76">
        <f t="shared" si="318"/>
        <v>0</v>
      </c>
      <c r="AY386" s="76">
        <f t="shared" si="319"/>
        <v>0</v>
      </c>
      <c r="AZ386" s="76">
        <f t="shared" si="320"/>
        <v>0</v>
      </c>
      <c r="BA386" s="71">
        <f t="shared" si="321"/>
        <v>1</v>
      </c>
      <c r="BB386" s="71">
        <f t="shared" si="322"/>
        <v>0</v>
      </c>
      <c r="BC386" s="77">
        <f t="shared" si="323"/>
        <v>0</v>
      </c>
      <c r="BD386" s="77">
        <f t="shared" si="324"/>
        <v>0</v>
      </c>
      <c r="BE386" s="77">
        <f t="shared" si="325"/>
        <v>0</v>
      </c>
      <c r="BF386" s="77">
        <f t="shared" si="326"/>
        <v>0</v>
      </c>
      <c r="BG386" s="77">
        <f t="shared" si="327"/>
        <v>0</v>
      </c>
      <c r="BH386" s="77">
        <f t="shared" si="328"/>
        <v>0</v>
      </c>
      <c r="BI386" s="77">
        <f t="shared" si="329"/>
        <v>0</v>
      </c>
      <c r="BJ386" s="77">
        <f t="shared" si="330"/>
        <v>0</v>
      </c>
      <c r="BK386" s="77">
        <f t="shared" si="331"/>
        <v>0</v>
      </c>
      <c r="BL386" s="77">
        <f t="shared" si="332"/>
        <v>0</v>
      </c>
      <c r="BM386" s="77">
        <f t="shared" si="333"/>
        <v>0</v>
      </c>
      <c r="BN386" s="77">
        <f t="shared" si="334"/>
        <v>0</v>
      </c>
      <c r="BO386" s="77">
        <f t="shared" si="335"/>
        <v>0</v>
      </c>
      <c r="BP386" s="77">
        <f t="shared" si="336"/>
        <v>0</v>
      </c>
      <c r="BQ386" s="77">
        <f t="shared" si="337"/>
        <v>0</v>
      </c>
      <c r="BR386" s="77">
        <f t="shared" si="338"/>
        <v>0</v>
      </c>
      <c r="BS386" s="77">
        <f t="shared" si="339"/>
        <v>0</v>
      </c>
      <c r="BT386" s="77">
        <f t="shared" si="340"/>
        <v>0</v>
      </c>
      <c r="BU386" s="77">
        <f t="shared" si="341"/>
        <v>0</v>
      </c>
      <c r="BV386" s="77">
        <f t="shared" si="342"/>
        <v>0</v>
      </c>
      <c r="BW386" s="177"/>
      <c r="BX386" s="12" t="str">
        <f t="shared" si="343"/>
        <v/>
      </c>
      <c r="BY386" s="95">
        <f t="shared" si="344"/>
        <v>0</v>
      </c>
      <c r="BZ386" s="177">
        <f t="shared" si="345"/>
        <v>0</v>
      </c>
      <c r="CA386" s="177">
        <f t="shared" si="346"/>
        <v>0</v>
      </c>
      <c r="CB386" s="177">
        <f t="shared" si="347"/>
        <v>0</v>
      </c>
      <c r="CC386" s="177">
        <f t="shared" si="348"/>
        <v>0</v>
      </c>
      <c r="CD386" s="177">
        <f t="shared" si="349"/>
        <v>0</v>
      </c>
      <c r="CE386" s="177">
        <f t="shared" si="350"/>
        <v>0</v>
      </c>
      <c r="CF386" s="177">
        <f t="shared" si="351"/>
        <v>0</v>
      </c>
      <c r="CG386" s="9"/>
    </row>
    <row r="387" spans="1:85" ht="28.5">
      <c r="A387" s="205" t="s">
        <v>1083</v>
      </c>
      <c r="B387" s="186" t="s">
        <v>1084</v>
      </c>
      <c r="C387" s="187" t="s">
        <v>1085</v>
      </c>
      <c r="D387" s="177" t="s">
        <v>61</v>
      </c>
      <c r="E387" s="74">
        <v>1</v>
      </c>
      <c r="F387" s="221">
        <v>11.05</v>
      </c>
      <c r="G387" s="68">
        <f t="shared" si="300"/>
        <v>11.05</v>
      </c>
      <c r="H387" s="69"/>
      <c r="I387" s="70">
        <f t="shared" si="301"/>
        <v>0</v>
      </c>
      <c r="J387" s="69"/>
      <c r="K387" s="70">
        <f t="shared" si="302"/>
        <v>0</v>
      </c>
      <c r="L387" s="69"/>
      <c r="M387" s="70">
        <f t="shared" si="303"/>
        <v>0</v>
      </c>
      <c r="N387" s="69"/>
      <c r="O387" s="70">
        <f t="shared" si="304"/>
        <v>0</v>
      </c>
      <c r="P387" s="69"/>
      <c r="Q387" s="70">
        <f t="shared" si="305"/>
        <v>0</v>
      </c>
      <c r="R387" s="71">
        <f t="shared" si="306"/>
        <v>1</v>
      </c>
      <c r="S387" s="70">
        <f t="shared" si="307"/>
        <v>11.05</v>
      </c>
      <c r="T387" s="72">
        <f t="shared" si="308"/>
        <v>0</v>
      </c>
      <c r="U387" s="73">
        <f t="shared" si="309"/>
        <v>0</v>
      </c>
      <c r="V387" s="73">
        <f t="shared" si="310"/>
        <v>0</v>
      </c>
      <c r="W387" s="73">
        <f t="shared" si="311"/>
        <v>0</v>
      </c>
      <c r="X387" s="73">
        <f t="shared" si="312"/>
        <v>0</v>
      </c>
      <c r="Y387" s="73">
        <f t="shared" si="313"/>
        <v>0</v>
      </c>
      <c r="Z387" s="73">
        <f t="shared" si="314"/>
        <v>0</v>
      </c>
      <c r="AA387" s="74"/>
      <c r="AB387" s="177"/>
      <c r="AC387" s="177"/>
      <c r="AD387" s="177"/>
      <c r="AE387" s="177"/>
      <c r="AF387" s="177"/>
      <c r="AG387" s="177"/>
      <c r="AH387" s="177"/>
      <c r="AI387" s="177"/>
      <c r="AJ387" s="177"/>
      <c r="AK387" s="177"/>
      <c r="AL387" s="177"/>
      <c r="AM387" s="177"/>
      <c r="AN387" s="177"/>
      <c r="AO387" s="177"/>
      <c r="AP387" s="177"/>
      <c r="AQ387" s="177"/>
      <c r="AR387" s="177"/>
      <c r="AS387" s="177"/>
      <c r="AT387" s="177"/>
      <c r="AU387" s="71">
        <f t="shared" si="315"/>
        <v>1</v>
      </c>
      <c r="AV387" s="76">
        <f t="shared" si="316"/>
        <v>0</v>
      </c>
      <c r="AW387" s="76">
        <f t="shared" si="317"/>
        <v>0</v>
      </c>
      <c r="AX387" s="76">
        <f t="shared" si="318"/>
        <v>0</v>
      </c>
      <c r="AY387" s="76">
        <f t="shared" si="319"/>
        <v>0</v>
      </c>
      <c r="AZ387" s="76">
        <f t="shared" si="320"/>
        <v>0</v>
      </c>
      <c r="BA387" s="71">
        <f t="shared" si="321"/>
        <v>1</v>
      </c>
      <c r="BB387" s="71">
        <f t="shared" si="322"/>
        <v>0</v>
      </c>
      <c r="BC387" s="77">
        <f t="shared" si="323"/>
        <v>0</v>
      </c>
      <c r="BD387" s="77">
        <f t="shared" si="324"/>
        <v>0</v>
      </c>
      <c r="BE387" s="77">
        <f t="shared" si="325"/>
        <v>0</v>
      </c>
      <c r="BF387" s="77">
        <f t="shared" si="326"/>
        <v>0</v>
      </c>
      <c r="BG387" s="77">
        <f t="shared" si="327"/>
        <v>0</v>
      </c>
      <c r="BH387" s="77">
        <f t="shared" si="328"/>
        <v>0</v>
      </c>
      <c r="BI387" s="77">
        <f t="shared" si="329"/>
        <v>0</v>
      </c>
      <c r="BJ387" s="77">
        <f t="shared" si="330"/>
        <v>0</v>
      </c>
      <c r="BK387" s="77">
        <f t="shared" si="331"/>
        <v>0</v>
      </c>
      <c r="BL387" s="77">
        <f t="shared" si="332"/>
        <v>0</v>
      </c>
      <c r="BM387" s="77">
        <f t="shared" si="333"/>
        <v>0</v>
      </c>
      <c r="BN387" s="77">
        <f t="shared" si="334"/>
        <v>0</v>
      </c>
      <c r="BO387" s="77">
        <f t="shared" si="335"/>
        <v>0</v>
      </c>
      <c r="BP387" s="77">
        <f t="shared" si="336"/>
        <v>0</v>
      </c>
      <c r="BQ387" s="77">
        <f t="shared" si="337"/>
        <v>0</v>
      </c>
      <c r="BR387" s="77">
        <f t="shared" si="338"/>
        <v>0</v>
      </c>
      <c r="BS387" s="77">
        <f t="shared" si="339"/>
        <v>0</v>
      </c>
      <c r="BT387" s="77">
        <f t="shared" si="340"/>
        <v>0</v>
      </c>
      <c r="BU387" s="77">
        <f t="shared" si="341"/>
        <v>0</v>
      </c>
      <c r="BV387" s="77">
        <f t="shared" si="342"/>
        <v>0</v>
      </c>
      <c r="BW387" s="177"/>
      <c r="BX387" s="12" t="str">
        <f t="shared" si="343"/>
        <v/>
      </c>
      <c r="BY387" s="95">
        <f t="shared" si="344"/>
        <v>0</v>
      </c>
      <c r="BZ387" s="177">
        <f t="shared" si="345"/>
        <v>0</v>
      </c>
      <c r="CA387" s="177">
        <f t="shared" si="346"/>
        <v>0</v>
      </c>
      <c r="CB387" s="177">
        <f t="shared" si="347"/>
        <v>0</v>
      </c>
      <c r="CC387" s="177">
        <f t="shared" si="348"/>
        <v>0</v>
      </c>
      <c r="CD387" s="177">
        <f t="shared" si="349"/>
        <v>0</v>
      </c>
      <c r="CE387" s="177">
        <f t="shared" si="350"/>
        <v>0</v>
      </c>
      <c r="CF387" s="177">
        <f t="shared" si="351"/>
        <v>0</v>
      </c>
      <c r="CG387" s="9"/>
    </row>
    <row r="388" spans="1:85" ht="28.5">
      <c r="A388" s="205" t="s">
        <v>1086</v>
      </c>
      <c r="B388" s="186" t="s">
        <v>1087</v>
      </c>
      <c r="C388" s="187" t="s">
        <v>1088</v>
      </c>
      <c r="D388" s="177" t="s">
        <v>61</v>
      </c>
      <c r="E388" s="74">
        <v>2</v>
      </c>
      <c r="F388" s="221">
        <v>12.11</v>
      </c>
      <c r="G388" s="68">
        <f t="shared" si="300"/>
        <v>24.22</v>
      </c>
      <c r="H388" s="69"/>
      <c r="I388" s="70">
        <f t="shared" si="301"/>
        <v>0</v>
      </c>
      <c r="J388" s="69"/>
      <c r="K388" s="70">
        <f t="shared" si="302"/>
        <v>0</v>
      </c>
      <c r="L388" s="69"/>
      <c r="M388" s="70">
        <f t="shared" si="303"/>
        <v>0</v>
      </c>
      <c r="N388" s="69"/>
      <c r="O388" s="70">
        <f t="shared" si="304"/>
        <v>0</v>
      </c>
      <c r="P388" s="69"/>
      <c r="Q388" s="70">
        <f t="shared" si="305"/>
        <v>0</v>
      </c>
      <c r="R388" s="71">
        <f t="shared" si="306"/>
        <v>2</v>
      </c>
      <c r="S388" s="70">
        <f t="shared" si="307"/>
        <v>24.22</v>
      </c>
      <c r="T388" s="72">
        <f t="shared" si="308"/>
        <v>0</v>
      </c>
      <c r="U388" s="73">
        <f t="shared" si="309"/>
        <v>0</v>
      </c>
      <c r="V388" s="73">
        <f t="shared" si="310"/>
        <v>0</v>
      </c>
      <c r="W388" s="73">
        <f t="shared" si="311"/>
        <v>0</v>
      </c>
      <c r="X388" s="73">
        <f t="shared" si="312"/>
        <v>0</v>
      </c>
      <c r="Y388" s="73">
        <f t="shared" si="313"/>
        <v>0</v>
      </c>
      <c r="Z388" s="73">
        <f t="shared" si="314"/>
        <v>0</v>
      </c>
      <c r="AA388" s="74"/>
      <c r="AB388" s="177"/>
      <c r="AC388" s="177"/>
      <c r="AD388" s="177"/>
      <c r="AE388" s="177"/>
      <c r="AF388" s="177"/>
      <c r="AG388" s="177"/>
      <c r="AH388" s="177"/>
      <c r="AI388" s="177"/>
      <c r="AJ388" s="177"/>
      <c r="AK388" s="177"/>
      <c r="AL388" s="177"/>
      <c r="AM388" s="177"/>
      <c r="AN388" s="177"/>
      <c r="AO388" s="177"/>
      <c r="AP388" s="177"/>
      <c r="AQ388" s="177"/>
      <c r="AR388" s="177"/>
      <c r="AS388" s="177"/>
      <c r="AT388" s="177"/>
      <c r="AU388" s="71">
        <f t="shared" si="315"/>
        <v>2</v>
      </c>
      <c r="AV388" s="76">
        <f t="shared" si="316"/>
        <v>0</v>
      </c>
      <c r="AW388" s="76">
        <f t="shared" si="317"/>
        <v>0</v>
      </c>
      <c r="AX388" s="76">
        <f t="shared" si="318"/>
        <v>0</v>
      </c>
      <c r="AY388" s="76">
        <f t="shared" si="319"/>
        <v>0</v>
      </c>
      <c r="AZ388" s="76">
        <f t="shared" si="320"/>
        <v>0</v>
      </c>
      <c r="BA388" s="71">
        <f t="shared" si="321"/>
        <v>2</v>
      </c>
      <c r="BB388" s="71">
        <f t="shared" si="322"/>
        <v>0</v>
      </c>
      <c r="BC388" s="77">
        <f t="shared" si="323"/>
        <v>0</v>
      </c>
      <c r="BD388" s="77">
        <f t="shared" si="324"/>
        <v>0</v>
      </c>
      <c r="BE388" s="77">
        <f t="shared" si="325"/>
        <v>0</v>
      </c>
      <c r="BF388" s="77">
        <f t="shared" si="326"/>
        <v>0</v>
      </c>
      <c r="BG388" s="77">
        <f t="shared" si="327"/>
        <v>0</v>
      </c>
      <c r="BH388" s="77">
        <f t="shared" si="328"/>
        <v>0</v>
      </c>
      <c r="BI388" s="77">
        <f t="shared" si="329"/>
        <v>0</v>
      </c>
      <c r="BJ388" s="77">
        <f t="shared" si="330"/>
        <v>0</v>
      </c>
      <c r="BK388" s="77">
        <f t="shared" si="331"/>
        <v>0</v>
      </c>
      <c r="BL388" s="77">
        <f t="shared" si="332"/>
        <v>0</v>
      </c>
      <c r="BM388" s="77">
        <f t="shared" si="333"/>
        <v>0</v>
      </c>
      <c r="BN388" s="77">
        <f t="shared" si="334"/>
        <v>0</v>
      </c>
      <c r="BO388" s="77">
        <f t="shared" si="335"/>
        <v>0</v>
      </c>
      <c r="BP388" s="77">
        <f t="shared" si="336"/>
        <v>0</v>
      </c>
      <c r="BQ388" s="77">
        <f t="shared" si="337"/>
        <v>0</v>
      </c>
      <c r="BR388" s="77">
        <f t="shared" si="338"/>
        <v>0</v>
      </c>
      <c r="BS388" s="77">
        <f t="shared" si="339"/>
        <v>0</v>
      </c>
      <c r="BT388" s="77">
        <f t="shared" si="340"/>
        <v>0</v>
      </c>
      <c r="BU388" s="77">
        <f t="shared" si="341"/>
        <v>0</v>
      </c>
      <c r="BV388" s="77">
        <f t="shared" si="342"/>
        <v>0</v>
      </c>
      <c r="BW388" s="177"/>
      <c r="BX388" s="12" t="str">
        <f t="shared" si="343"/>
        <v/>
      </c>
      <c r="BY388" s="95">
        <f t="shared" si="344"/>
        <v>0</v>
      </c>
      <c r="BZ388" s="177">
        <f t="shared" si="345"/>
        <v>0</v>
      </c>
      <c r="CA388" s="177">
        <f t="shared" si="346"/>
        <v>0</v>
      </c>
      <c r="CB388" s="177">
        <f t="shared" si="347"/>
        <v>0</v>
      </c>
      <c r="CC388" s="177">
        <f t="shared" si="348"/>
        <v>0</v>
      </c>
      <c r="CD388" s="177">
        <f t="shared" si="349"/>
        <v>0</v>
      </c>
      <c r="CE388" s="177">
        <f t="shared" si="350"/>
        <v>0</v>
      </c>
      <c r="CF388" s="177">
        <f t="shared" si="351"/>
        <v>0</v>
      </c>
      <c r="CG388" s="9"/>
    </row>
    <row r="389" spans="1:85" ht="28.5">
      <c r="A389" s="205" t="s">
        <v>1089</v>
      </c>
      <c r="B389" s="186" t="s">
        <v>1090</v>
      </c>
      <c r="C389" s="187" t="s">
        <v>1091</v>
      </c>
      <c r="D389" s="177" t="s">
        <v>61</v>
      </c>
      <c r="E389" s="74">
        <v>1</v>
      </c>
      <c r="F389" s="221">
        <v>18.5</v>
      </c>
      <c r="G389" s="68">
        <f t="shared" si="300"/>
        <v>18.5</v>
      </c>
      <c r="H389" s="69"/>
      <c r="I389" s="70">
        <f t="shared" si="301"/>
        <v>0</v>
      </c>
      <c r="J389" s="69"/>
      <c r="K389" s="70">
        <f t="shared" si="302"/>
        <v>0</v>
      </c>
      <c r="L389" s="69"/>
      <c r="M389" s="70">
        <f t="shared" si="303"/>
        <v>0</v>
      </c>
      <c r="N389" s="69"/>
      <c r="O389" s="70">
        <f t="shared" si="304"/>
        <v>0</v>
      </c>
      <c r="P389" s="69"/>
      <c r="Q389" s="70">
        <f t="shared" si="305"/>
        <v>0</v>
      </c>
      <c r="R389" s="71">
        <f t="shared" si="306"/>
        <v>1</v>
      </c>
      <c r="S389" s="70">
        <f t="shared" si="307"/>
        <v>18.5</v>
      </c>
      <c r="T389" s="72">
        <f t="shared" si="308"/>
        <v>0</v>
      </c>
      <c r="U389" s="73">
        <f t="shared" si="309"/>
        <v>0</v>
      </c>
      <c r="V389" s="73">
        <f t="shared" si="310"/>
        <v>0</v>
      </c>
      <c r="W389" s="73">
        <f t="shared" si="311"/>
        <v>0</v>
      </c>
      <c r="X389" s="73">
        <f t="shared" si="312"/>
        <v>0</v>
      </c>
      <c r="Y389" s="73">
        <f t="shared" si="313"/>
        <v>0</v>
      </c>
      <c r="Z389" s="73">
        <f t="shared" si="314"/>
        <v>0</v>
      </c>
      <c r="AA389" s="74"/>
      <c r="AB389" s="177"/>
      <c r="AC389" s="177"/>
      <c r="AD389" s="177"/>
      <c r="AE389" s="177"/>
      <c r="AF389" s="177"/>
      <c r="AG389" s="177"/>
      <c r="AH389" s="177"/>
      <c r="AI389" s="177"/>
      <c r="AJ389" s="177"/>
      <c r="AK389" s="177"/>
      <c r="AL389" s="177"/>
      <c r="AM389" s="177"/>
      <c r="AN389" s="177"/>
      <c r="AO389" s="177"/>
      <c r="AP389" s="177"/>
      <c r="AQ389" s="177"/>
      <c r="AR389" s="177"/>
      <c r="AS389" s="177"/>
      <c r="AT389" s="177"/>
      <c r="AU389" s="71">
        <f t="shared" si="315"/>
        <v>1</v>
      </c>
      <c r="AV389" s="76">
        <f t="shared" si="316"/>
        <v>0</v>
      </c>
      <c r="AW389" s="76">
        <f t="shared" si="317"/>
        <v>0</v>
      </c>
      <c r="AX389" s="76">
        <f t="shared" si="318"/>
        <v>0</v>
      </c>
      <c r="AY389" s="76">
        <f t="shared" si="319"/>
        <v>0</v>
      </c>
      <c r="AZ389" s="76">
        <f t="shared" si="320"/>
        <v>0</v>
      </c>
      <c r="BA389" s="71">
        <f t="shared" si="321"/>
        <v>1</v>
      </c>
      <c r="BB389" s="71">
        <f t="shared" si="322"/>
        <v>0</v>
      </c>
      <c r="BC389" s="77">
        <f t="shared" si="323"/>
        <v>0</v>
      </c>
      <c r="BD389" s="77">
        <f t="shared" si="324"/>
        <v>0</v>
      </c>
      <c r="BE389" s="77">
        <f t="shared" si="325"/>
        <v>0</v>
      </c>
      <c r="BF389" s="77">
        <f t="shared" si="326"/>
        <v>0</v>
      </c>
      <c r="BG389" s="77">
        <f t="shared" si="327"/>
        <v>0</v>
      </c>
      <c r="BH389" s="77">
        <f t="shared" si="328"/>
        <v>0</v>
      </c>
      <c r="BI389" s="77">
        <f t="shared" si="329"/>
        <v>0</v>
      </c>
      <c r="BJ389" s="77">
        <f t="shared" si="330"/>
        <v>0</v>
      </c>
      <c r="BK389" s="77">
        <f t="shared" si="331"/>
        <v>0</v>
      </c>
      <c r="BL389" s="77">
        <f t="shared" si="332"/>
        <v>0</v>
      </c>
      <c r="BM389" s="77">
        <f t="shared" si="333"/>
        <v>0</v>
      </c>
      <c r="BN389" s="77">
        <f t="shared" si="334"/>
        <v>0</v>
      </c>
      <c r="BO389" s="77">
        <f t="shared" si="335"/>
        <v>0</v>
      </c>
      <c r="BP389" s="77">
        <f t="shared" si="336"/>
        <v>0</v>
      </c>
      <c r="BQ389" s="77">
        <f t="shared" si="337"/>
        <v>0</v>
      </c>
      <c r="BR389" s="77">
        <f t="shared" si="338"/>
        <v>0</v>
      </c>
      <c r="BS389" s="77">
        <f t="shared" si="339"/>
        <v>0</v>
      </c>
      <c r="BT389" s="77">
        <f t="shared" si="340"/>
        <v>0</v>
      </c>
      <c r="BU389" s="77">
        <f t="shared" si="341"/>
        <v>0</v>
      </c>
      <c r="BV389" s="77">
        <f t="shared" si="342"/>
        <v>0</v>
      </c>
      <c r="BW389" s="177"/>
      <c r="BX389" s="12" t="str">
        <f t="shared" si="343"/>
        <v/>
      </c>
      <c r="BY389" s="95">
        <f t="shared" si="344"/>
        <v>0</v>
      </c>
      <c r="BZ389" s="177">
        <f t="shared" si="345"/>
        <v>0</v>
      </c>
      <c r="CA389" s="177">
        <f t="shared" si="346"/>
        <v>0</v>
      </c>
      <c r="CB389" s="177">
        <f t="shared" si="347"/>
        <v>0</v>
      </c>
      <c r="CC389" s="177">
        <f t="shared" si="348"/>
        <v>0</v>
      </c>
      <c r="CD389" s="177">
        <f t="shared" si="349"/>
        <v>0</v>
      </c>
      <c r="CE389" s="177">
        <f t="shared" si="350"/>
        <v>0</v>
      </c>
      <c r="CF389" s="177">
        <f t="shared" si="351"/>
        <v>0</v>
      </c>
      <c r="CG389" s="9"/>
    </row>
    <row r="390" spans="1:85">
      <c r="A390" s="205"/>
      <c r="B390" s="186" t="s">
        <v>1092</v>
      </c>
      <c r="C390" s="198" t="s">
        <v>1093</v>
      </c>
      <c r="D390" s="217"/>
      <c r="E390" s="226"/>
      <c r="F390" s="221"/>
      <c r="G390" s="68">
        <f t="shared" si="300"/>
        <v>0</v>
      </c>
      <c r="H390" s="69"/>
      <c r="I390" s="70">
        <f t="shared" si="301"/>
        <v>0</v>
      </c>
      <c r="J390" s="69"/>
      <c r="K390" s="70">
        <f t="shared" si="302"/>
        <v>0</v>
      </c>
      <c r="L390" s="69"/>
      <c r="M390" s="70">
        <f t="shared" si="303"/>
        <v>0</v>
      </c>
      <c r="N390" s="69"/>
      <c r="O390" s="70">
        <f t="shared" si="304"/>
        <v>0</v>
      </c>
      <c r="P390" s="69"/>
      <c r="Q390" s="70">
        <f t="shared" si="305"/>
        <v>0</v>
      </c>
      <c r="R390" s="71">
        <f t="shared" si="306"/>
        <v>0</v>
      </c>
      <c r="S390" s="70">
        <f t="shared" si="307"/>
        <v>0</v>
      </c>
      <c r="T390" s="72" t="str">
        <f t="shared" si="308"/>
        <v/>
      </c>
      <c r="U390" s="73">
        <f t="shared" si="309"/>
        <v>0</v>
      </c>
      <c r="V390" s="73">
        <f t="shared" si="310"/>
        <v>0</v>
      </c>
      <c r="W390" s="73">
        <f t="shared" si="311"/>
        <v>0</v>
      </c>
      <c r="X390" s="73">
        <f t="shared" si="312"/>
        <v>0</v>
      </c>
      <c r="Y390" s="73">
        <f t="shared" si="313"/>
        <v>0</v>
      </c>
      <c r="Z390" s="73" t="str">
        <f t="shared" si="314"/>
        <v/>
      </c>
      <c r="AA390" s="74"/>
      <c r="AB390" s="177"/>
      <c r="AC390" s="177"/>
      <c r="AD390" s="177"/>
      <c r="AE390" s="177"/>
      <c r="AF390" s="177"/>
      <c r="AG390" s="177"/>
      <c r="AH390" s="177"/>
      <c r="AI390" s="177"/>
      <c r="AJ390" s="177"/>
      <c r="AK390" s="177"/>
      <c r="AL390" s="177"/>
      <c r="AM390" s="177"/>
      <c r="AN390" s="177"/>
      <c r="AO390" s="177"/>
      <c r="AP390" s="177"/>
      <c r="AQ390" s="177"/>
      <c r="AR390" s="177"/>
      <c r="AS390" s="177"/>
      <c r="AT390" s="177"/>
      <c r="AU390" s="71" t="str">
        <f t="shared" si="315"/>
        <v/>
      </c>
      <c r="AV390" s="76">
        <f t="shared" si="316"/>
        <v>0</v>
      </c>
      <c r="AW390" s="76">
        <f t="shared" si="317"/>
        <v>0</v>
      </c>
      <c r="AX390" s="76">
        <f t="shared" si="318"/>
        <v>0</v>
      </c>
      <c r="AY390" s="76">
        <f t="shared" si="319"/>
        <v>0</v>
      </c>
      <c r="AZ390" s="76">
        <f t="shared" si="320"/>
        <v>0</v>
      </c>
      <c r="BA390" s="71">
        <f t="shared" si="321"/>
        <v>0</v>
      </c>
      <c r="BB390" s="71">
        <f t="shared" si="322"/>
        <v>0</v>
      </c>
      <c r="BC390" s="77">
        <f t="shared" si="323"/>
        <v>0</v>
      </c>
      <c r="BD390" s="77">
        <f t="shared" si="324"/>
        <v>0</v>
      </c>
      <c r="BE390" s="77">
        <f t="shared" si="325"/>
        <v>0</v>
      </c>
      <c r="BF390" s="77">
        <f t="shared" si="326"/>
        <v>0</v>
      </c>
      <c r="BG390" s="77">
        <f t="shared" si="327"/>
        <v>0</v>
      </c>
      <c r="BH390" s="77">
        <f t="shared" si="328"/>
        <v>0</v>
      </c>
      <c r="BI390" s="77">
        <f t="shared" si="329"/>
        <v>0</v>
      </c>
      <c r="BJ390" s="77">
        <f t="shared" si="330"/>
        <v>0</v>
      </c>
      <c r="BK390" s="77">
        <f t="shared" si="331"/>
        <v>0</v>
      </c>
      <c r="BL390" s="77">
        <f t="shared" si="332"/>
        <v>0</v>
      </c>
      <c r="BM390" s="77">
        <f t="shared" si="333"/>
        <v>0</v>
      </c>
      <c r="BN390" s="77">
        <f t="shared" si="334"/>
        <v>0</v>
      </c>
      <c r="BO390" s="77">
        <f t="shared" si="335"/>
        <v>0</v>
      </c>
      <c r="BP390" s="77">
        <f t="shared" si="336"/>
        <v>0</v>
      </c>
      <c r="BQ390" s="77">
        <f t="shared" si="337"/>
        <v>0</v>
      </c>
      <c r="BR390" s="77">
        <f t="shared" si="338"/>
        <v>0</v>
      </c>
      <c r="BS390" s="77">
        <f t="shared" si="339"/>
        <v>0</v>
      </c>
      <c r="BT390" s="77">
        <f t="shared" si="340"/>
        <v>0</v>
      </c>
      <c r="BU390" s="77">
        <f t="shared" si="341"/>
        <v>0</v>
      </c>
      <c r="BV390" s="77">
        <f t="shared" si="342"/>
        <v>0</v>
      </c>
      <c r="BW390" s="177"/>
      <c r="BX390" s="12" t="str">
        <f t="shared" si="343"/>
        <v/>
      </c>
      <c r="BY390" s="95">
        <f t="shared" si="344"/>
        <v>0</v>
      </c>
      <c r="BZ390" s="177">
        <f t="shared" si="345"/>
        <v>0</v>
      </c>
      <c r="CA390" s="177">
        <f t="shared" si="346"/>
        <v>0</v>
      </c>
      <c r="CB390" s="177">
        <f t="shared" si="347"/>
        <v>0</v>
      </c>
      <c r="CC390" s="177">
        <f t="shared" si="348"/>
        <v>0</v>
      </c>
      <c r="CD390" s="177">
        <f t="shared" si="349"/>
        <v>0</v>
      </c>
      <c r="CE390" s="177">
        <f t="shared" si="350"/>
        <v>0</v>
      </c>
      <c r="CF390" s="177">
        <f t="shared" si="351"/>
        <v>0</v>
      </c>
      <c r="CG390" s="9"/>
    </row>
    <row r="391" spans="1:85">
      <c r="A391" s="205" t="s">
        <v>1094</v>
      </c>
      <c r="B391" s="186" t="s">
        <v>1095</v>
      </c>
      <c r="C391" s="187" t="s">
        <v>1096</v>
      </c>
      <c r="D391" s="177" t="s">
        <v>61</v>
      </c>
      <c r="E391" s="74">
        <v>1</v>
      </c>
      <c r="F391" s="221">
        <v>8.36</v>
      </c>
      <c r="G391" s="68">
        <f t="shared" si="300"/>
        <v>8.36</v>
      </c>
      <c r="H391" s="69"/>
      <c r="I391" s="70">
        <f t="shared" si="301"/>
        <v>0</v>
      </c>
      <c r="J391" s="69"/>
      <c r="K391" s="70">
        <f t="shared" si="302"/>
        <v>0</v>
      </c>
      <c r="L391" s="69"/>
      <c r="M391" s="70">
        <f t="shared" si="303"/>
        <v>0</v>
      </c>
      <c r="N391" s="69"/>
      <c r="O391" s="70">
        <f t="shared" si="304"/>
        <v>0</v>
      </c>
      <c r="P391" s="69"/>
      <c r="Q391" s="70">
        <f t="shared" si="305"/>
        <v>0</v>
      </c>
      <c r="R391" s="71">
        <f t="shared" si="306"/>
        <v>1</v>
      </c>
      <c r="S391" s="70">
        <f t="shared" si="307"/>
        <v>8.36</v>
      </c>
      <c r="T391" s="72">
        <f t="shared" si="308"/>
        <v>0</v>
      </c>
      <c r="U391" s="73">
        <f t="shared" si="309"/>
        <v>0</v>
      </c>
      <c r="V391" s="73">
        <f t="shared" si="310"/>
        <v>0</v>
      </c>
      <c r="W391" s="73">
        <f t="shared" si="311"/>
        <v>0</v>
      </c>
      <c r="X391" s="73">
        <f t="shared" si="312"/>
        <v>0</v>
      </c>
      <c r="Y391" s="73">
        <f t="shared" si="313"/>
        <v>0</v>
      </c>
      <c r="Z391" s="73">
        <f t="shared" si="314"/>
        <v>0</v>
      </c>
      <c r="AA391" s="74"/>
      <c r="AB391" s="177"/>
      <c r="AC391" s="177"/>
      <c r="AD391" s="177"/>
      <c r="AE391" s="177"/>
      <c r="AF391" s="177"/>
      <c r="AG391" s="177"/>
      <c r="AH391" s="177"/>
      <c r="AI391" s="177"/>
      <c r="AJ391" s="177"/>
      <c r="AK391" s="177"/>
      <c r="AL391" s="177"/>
      <c r="AM391" s="177"/>
      <c r="AN391" s="177"/>
      <c r="AO391" s="177"/>
      <c r="AP391" s="177"/>
      <c r="AQ391" s="177"/>
      <c r="AR391" s="177"/>
      <c r="AS391" s="177"/>
      <c r="AT391" s="177"/>
      <c r="AU391" s="71">
        <f t="shared" si="315"/>
        <v>1</v>
      </c>
      <c r="AV391" s="76">
        <f t="shared" si="316"/>
        <v>0</v>
      </c>
      <c r="AW391" s="76">
        <f t="shared" si="317"/>
        <v>0</v>
      </c>
      <c r="AX391" s="76">
        <f t="shared" si="318"/>
        <v>0</v>
      </c>
      <c r="AY391" s="76">
        <f t="shared" si="319"/>
        <v>0</v>
      </c>
      <c r="AZ391" s="76">
        <f t="shared" si="320"/>
        <v>0</v>
      </c>
      <c r="BA391" s="71">
        <f t="shared" si="321"/>
        <v>1</v>
      </c>
      <c r="BB391" s="71">
        <f t="shared" si="322"/>
        <v>0</v>
      </c>
      <c r="BC391" s="77">
        <f t="shared" si="323"/>
        <v>0</v>
      </c>
      <c r="BD391" s="77">
        <f t="shared" si="324"/>
        <v>0</v>
      </c>
      <c r="BE391" s="77">
        <f t="shared" si="325"/>
        <v>0</v>
      </c>
      <c r="BF391" s="77">
        <f t="shared" si="326"/>
        <v>0</v>
      </c>
      <c r="BG391" s="77">
        <f t="shared" si="327"/>
        <v>0</v>
      </c>
      <c r="BH391" s="77">
        <f t="shared" si="328"/>
        <v>0</v>
      </c>
      <c r="BI391" s="77">
        <f t="shared" si="329"/>
        <v>0</v>
      </c>
      <c r="BJ391" s="77">
        <f t="shared" si="330"/>
        <v>0</v>
      </c>
      <c r="BK391" s="77">
        <f t="shared" si="331"/>
        <v>0</v>
      </c>
      <c r="BL391" s="77">
        <f t="shared" si="332"/>
        <v>0</v>
      </c>
      <c r="BM391" s="77">
        <f t="shared" si="333"/>
        <v>0</v>
      </c>
      <c r="BN391" s="77">
        <f t="shared" si="334"/>
        <v>0</v>
      </c>
      <c r="BO391" s="77">
        <f t="shared" si="335"/>
        <v>0</v>
      </c>
      <c r="BP391" s="77">
        <f t="shared" si="336"/>
        <v>0</v>
      </c>
      <c r="BQ391" s="77">
        <f t="shared" si="337"/>
        <v>0</v>
      </c>
      <c r="BR391" s="77">
        <f t="shared" si="338"/>
        <v>0</v>
      </c>
      <c r="BS391" s="77">
        <f t="shared" si="339"/>
        <v>0</v>
      </c>
      <c r="BT391" s="77">
        <f t="shared" si="340"/>
        <v>0</v>
      </c>
      <c r="BU391" s="77">
        <f t="shared" si="341"/>
        <v>0</v>
      </c>
      <c r="BV391" s="77">
        <f t="shared" si="342"/>
        <v>0</v>
      </c>
      <c r="BW391" s="177"/>
      <c r="BX391" s="12" t="str">
        <f t="shared" si="343"/>
        <v/>
      </c>
      <c r="BY391" s="95">
        <f t="shared" si="344"/>
        <v>0</v>
      </c>
      <c r="BZ391" s="177">
        <f t="shared" si="345"/>
        <v>0</v>
      </c>
      <c r="CA391" s="177">
        <f t="shared" si="346"/>
        <v>0</v>
      </c>
      <c r="CB391" s="177">
        <f t="shared" si="347"/>
        <v>0</v>
      </c>
      <c r="CC391" s="177">
        <f t="shared" si="348"/>
        <v>0</v>
      </c>
      <c r="CD391" s="177">
        <f t="shared" si="349"/>
        <v>0</v>
      </c>
      <c r="CE391" s="177">
        <f t="shared" si="350"/>
        <v>0</v>
      </c>
      <c r="CF391" s="177">
        <f t="shared" si="351"/>
        <v>0</v>
      </c>
      <c r="CG391" s="9"/>
    </row>
    <row r="392" spans="1:85">
      <c r="A392" s="205" t="s">
        <v>1097</v>
      </c>
      <c r="B392" s="186" t="s">
        <v>1098</v>
      </c>
      <c r="C392" s="187" t="s">
        <v>1099</v>
      </c>
      <c r="D392" s="177" t="s">
        <v>61</v>
      </c>
      <c r="E392" s="74">
        <v>2</v>
      </c>
      <c r="F392" s="221">
        <v>6.93</v>
      </c>
      <c r="G392" s="68">
        <f t="shared" si="300"/>
        <v>13.86</v>
      </c>
      <c r="H392" s="69"/>
      <c r="I392" s="70">
        <f t="shared" si="301"/>
        <v>0</v>
      </c>
      <c r="J392" s="69"/>
      <c r="K392" s="70">
        <f t="shared" si="302"/>
        <v>0</v>
      </c>
      <c r="L392" s="69"/>
      <c r="M392" s="70">
        <f t="shared" si="303"/>
        <v>0</v>
      </c>
      <c r="N392" s="69"/>
      <c r="O392" s="70">
        <f t="shared" si="304"/>
        <v>0</v>
      </c>
      <c r="P392" s="69"/>
      <c r="Q392" s="70">
        <f t="shared" si="305"/>
        <v>0</v>
      </c>
      <c r="R392" s="71">
        <f t="shared" si="306"/>
        <v>2</v>
      </c>
      <c r="S392" s="70">
        <f t="shared" si="307"/>
        <v>13.86</v>
      </c>
      <c r="T392" s="72">
        <f t="shared" si="308"/>
        <v>0</v>
      </c>
      <c r="U392" s="73">
        <f t="shared" si="309"/>
        <v>0</v>
      </c>
      <c r="V392" s="73">
        <f t="shared" si="310"/>
        <v>0</v>
      </c>
      <c r="W392" s="73">
        <f t="shared" si="311"/>
        <v>0</v>
      </c>
      <c r="X392" s="73">
        <f t="shared" si="312"/>
        <v>0</v>
      </c>
      <c r="Y392" s="73">
        <f t="shared" si="313"/>
        <v>0</v>
      </c>
      <c r="Z392" s="73">
        <f t="shared" si="314"/>
        <v>0</v>
      </c>
      <c r="AA392" s="74"/>
      <c r="AB392" s="177"/>
      <c r="AC392" s="177"/>
      <c r="AD392" s="177"/>
      <c r="AE392" s="177"/>
      <c r="AF392" s="177"/>
      <c r="AG392" s="177"/>
      <c r="AH392" s="177"/>
      <c r="AI392" s="177"/>
      <c r="AJ392" s="177"/>
      <c r="AK392" s="177"/>
      <c r="AL392" s="177"/>
      <c r="AM392" s="177"/>
      <c r="AN392" s="177"/>
      <c r="AO392" s="177"/>
      <c r="AP392" s="177"/>
      <c r="AQ392" s="177"/>
      <c r="AR392" s="177"/>
      <c r="AS392" s="177"/>
      <c r="AT392" s="177"/>
      <c r="AU392" s="71">
        <f t="shared" si="315"/>
        <v>2</v>
      </c>
      <c r="AV392" s="76">
        <f t="shared" si="316"/>
        <v>0</v>
      </c>
      <c r="AW392" s="76">
        <f t="shared" si="317"/>
        <v>0</v>
      </c>
      <c r="AX392" s="76">
        <f t="shared" si="318"/>
        <v>0</v>
      </c>
      <c r="AY392" s="76">
        <f t="shared" si="319"/>
        <v>0</v>
      </c>
      <c r="AZ392" s="76">
        <f t="shared" si="320"/>
        <v>0</v>
      </c>
      <c r="BA392" s="71">
        <f t="shared" si="321"/>
        <v>2</v>
      </c>
      <c r="BB392" s="71">
        <f t="shared" si="322"/>
        <v>0</v>
      </c>
      <c r="BC392" s="77">
        <f t="shared" si="323"/>
        <v>0</v>
      </c>
      <c r="BD392" s="77">
        <f t="shared" si="324"/>
        <v>0</v>
      </c>
      <c r="BE392" s="77">
        <f t="shared" si="325"/>
        <v>0</v>
      </c>
      <c r="BF392" s="77">
        <f t="shared" si="326"/>
        <v>0</v>
      </c>
      <c r="BG392" s="77">
        <f t="shared" si="327"/>
        <v>0</v>
      </c>
      <c r="BH392" s="77">
        <f t="shared" si="328"/>
        <v>0</v>
      </c>
      <c r="BI392" s="77">
        <f t="shared" si="329"/>
        <v>0</v>
      </c>
      <c r="BJ392" s="77">
        <f t="shared" si="330"/>
        <v>0</v>
      </c>
      <c r="BK392" s="77">
        <f t="shared" si="331"/>
        <v>0</v>
      </c>
      <c r="BL392" s="77">
        <f t="shared" si="332"/>
        <v>0</v>
      </c>
      <c r="BM392" s="77">
        <f t="shared" si="333"/>
        <v>0</v>
      </c>
      <c r="BN392" s="77">
        <f t="shared" si="334"/>
        <v>0</v>
      </c>
      <c r="BO392" s="77">
        <f t="shared" si="335"/>
        <v>0</v>
      </c>
      <c r="BP392" s="77">
        <f t="shared" si="336"/>
        <v>0</v>
      </c>
      <c r="BQ392" s="77">
        <f t="shared" si="337"/>
        <v>0</v>
      </c>
      <c r="BR392" s="77">
        <f t="shared" si="338"/>
        <v>0</v>
      </c>
      <c r="BS392" s="77">
        <f t="shared" si="339"/>
        <v>0</v>
      </c>
      <c r="BT392" s="77">
        <f t="shared" si="340"/>
        <v>0</v>
      </c>
      <c r="BU392" s="77">
        <f t="shared" si="341"/>
        <v>0</v>
      </c>
      <c r="BV392" s="77">
        <f t="shared" si="342"/>
        <v>0</v>
      </c>
      <c r="BW392" s="177"/>
      <c r="BX392" s="12" t="str">
        <f t="shared" si="343"/>
        <v/>
      </c>
      <c r="BY392" s="95">
        <f t="shared" si="344"/>
        <v>0</v>
      </c>
      <c r="BZ392" s="177">
        <f t="shared" si="345"/>
        <v>0</v>
      </c>
      <c r="CA392" s="177">
        <f t="shared" si="346"/>
        <v>0</v>
      </c>
      <c r="CB392" s="177">
        <f t="shared" si="347"/>
        <v>0</v>
      </c>
      <c r="CC392" s="177">
        <f t="shared" si="348"/>
        <v>0</v>
      </c>
      <c r="CD392" s="177">
        <f t="shared" si="349"/>
        <v>0</v>
      </c>
      <c r="CE392" s="177">
        <f t="shared" si="350"/>
        <v>0</v>
      </c>
      <c r="CF392" s="177">
        <f t="shared" si="351"/>
        <v>0</v>
      </c>
      <c r="CG392" s="9"/>
    </row>
    <row r="393" spans="1:85">
      <c r="A393" s="205" t="s">
        <v>1100</v>
      </c>
      <c r="B393" s="186" t="s">
        <v>1101</v>
      </c>
      <c r="C393" s="187" t="s">
        <v>1102</v>
      </c>
      <c r="D393" s="177" t="s">
        <v>61</v>
      </c>
      <c r="E393" s="74">
        <v>16</v>
      </c>
      <c r="F393" s="221">
        <v>5.28</v>
      </c>
      <c r="G393" s="68">
        <f t="shared" si="300"/>
        <v>84.48</v>
      </c>
      <c r="H393" s="69"/>
      <c r="I393" s="70">
        <f t="shared" si="301"/>
        <v>0</v>
      </c>
      <c r="J393" s="69"/>
      <c r="K393" s="70">
        <f t="shared" si="302"/>
        <v>0</v>
      </c>
      <c r="L393" s="69"/>
      <c r="M393" s="70">
        <f t="shared" si="303"/>
        <v>0</v>
      </c>
      <c r="N393" s="69"/>
      <c r="O393" s="70">
        <f t="shared" si="304"/>
        <v>0</v>
      </c>
      <c r="P393" s="69"/>
      <c r="Q393" s="70">
        <f t="shared" si="305"/>
        <v>0</v>
      </c>
      <c r="R393" s="71">
        <f t="shared" si="306"/>
        <v>16</v>
      </c>
      <c r="S393" s="70">
        <f t="shared" si="307"/>
        <v>84.48</v>
      </c>
      <c r="T393" s="72">
        <f t="shared" si="308"/>
        <v>0</v>
      </c>
      <c r="U393" s="73">
        <f t="shared" si="309"/>
        <v>0</v>
      </c>
      <c r="V393" s="73">
        <f t="shared" si="310"/>
        <v>0</v>
      </c>
      <c r="W393" s="73">
        <f t="shared" si="311"/>
        <v>0</v>
      </c>
      <c r="X393" s="73">
        <f t="shared" si="312"/>
        <v>0</v>
      </c>
      <c r="Y393" s="73">
        <f t="shared" si="313"/>
        <v>0</v>
      </c>
      <c r="Z393" s="73">
        <f t="shared" si="314"/>
        <v>0</v>
      </c>
      <c r="AA393" s="74"/>
      <c r="AB393" s="177"/>
      <c r="AC393" s="177"/>
      <c r="AD393" s="177"/>
      <c r="AE393" s="177"/>
      <c r="AF393" s="177"/>
      <c r="AG393" s="177"/>
      <c r="AH393" s="177"/>
      <c r="AI393" s="177"/>
      <c r="AJ393" s="177"/>
      <c r="AK393" s="177"/>
      <c r="AL393" s="177"/>
      <c r="AM393" s="177"/>
      <c r="AN393" s="177"/>
      <c r="AO393" s="177"/>
      <c r="AP393" s="177"/>
      <c r="AQ393" s="177"/>
      <c r="AR393" s="177"/>
      <c r="AS393" s="177"/>
      <c r="AT393" s="177"/>
      <c r="AU393" s="71">
        <f t="shared" si="315"/>
        <v>16</v>
      </c>
      <c r="AV393" s="76">
        <f t="shared" si="316"/>
        <v>0</v>
      </c>
      <c r="AW393" s="76">
        <f t="shared" si="317"/>
        <v>0</v>
      </c>
      <c r="AX393" s="76">
        <f t="shared" si="318"/>
        <v>0</v>
      </c>
      <c r="AY393" s="76">
        <f t="shared" si="319"/>
        <v>0</v>
      </c>
      <c r="AZ393" s="76">
        <f t="shared" si="320"/>
        <v>0</v>
      </c>
      <c r="BA393" s="71">
        <f t="shared" si="321"/>
        <v>16</v>
      </c>
      <c r="BB393" s="71">
        <f t="shared" si="322"/>
        <v>0</v>
      </c>
      <c r="BC393" s="77">
        <f t="shared" si="323"/>
        <v>0</v>
      </c>
      <c r="BD393" s="77">
        <f t="shared" si="324"/>
        <v>0</v>
      </c>
      <c r="BE393" s="77">
        <f t="shared" si="325"/>
        <v>0</v>
      </c>
      <c r="BF393" s="77">
        <f t="shared" si="326"/>
        <v>0</v>
      </c>
      <c r="BG393" s="77">
        <f t="shared" si="327"/>
        <v>0</v>
      </c>
      <c r="BH393" s="77">
        <f t="shared" si="328"/>
        <v>0</v>
      </c>
      <c r="BI393" s="77">
        <f t="shared" si="329"/>
        <v>0</v>
      </c>
      <c r="BJ393" s="77">
        <f t="shared" si="330"/>
        <v>0</v>
      </c>
      <c r="BK393" s="77">
        <f t="shared" si="331"/>
        <v>0</v>
      </c>
      <c r="BL393" s="77">
        <f t="shared" si="332"/>
        <v>0</v>
      </c>
      <c r="BM393" s="77">
        <f t="shared" si="333"/>
        <v>0</v>
      </c>
      <c r="BN393" s="77">
        <f t="shared" si="334"/>
        <v>0</v>
      </c>
      <c r="BO393" s="77">
        <f t="shared" si="335"/>
        <v>0</v>
      </c>
      <c r="BP393" s="77">
        <f t="shared" si="336"/>
        <v>0</v>
      </c>
      <c r="BQ393" s="77">
        <f t="shared" si="337"/>
        <v>0</v>
      </c>
      <c r="BR393" s="77">
        <f t="shared" si="338"/>
        <v>0</v>
      </c>
      <c r="BS393" s="77">
        <f t="shared" si="339"/>
        <v>0</v>
      </c>
      <c r="BT393" s="77">
        <f t="shared" si="340"/>
        <v>0</v>
      </c>
      <c r="BU393" s="77">
        <f t="shared" si="341"/>
        <v>0</v>
      </c>
      <c r="BV393" s="77">
        <f t="shared" si="342"/>
        <v>0</v>
      </c>
      <c r="BW393" s="177"/>
      <c r="BX393" s="12" t="str">
        <f t="shared" si="343"/>
        <v/>
      </c>
      <c r="BY393" s="95">
        <f t="shared" si="344"/>
        <v>0</v>
      </c>
      <c r="BZ393" s="177">
        <f t="shared" si="345"/>
        <v>0</v>
      </c>
      <c r="CA393" s="177">
        <f t="shared" si="346"/>
        <v>0</v>
      </c>
      <c r="CB393" s="177">
        <f t="shared" si="347"/>
        <v>0</v>
      </c>
      <c r="CC393" s="177">
        <f t="shared" si="348"/>
        <v>0</v>
      </c>
      <c r="CD393" s="177">
        <f t="shared" si="349"/>
        <v>0</v>
      </c>
      <c r="CE393" s="177">
        <f t="shared" si="350"/>
        <v>0</v>
      </c>
      <c r="CF393" s="177">
        <f t="shared" si="351"/>
        <v>0</v>
      </c>
      <c r="CG393" s="9"/>
    </row>
    <row r="394" spans="1:85">
      <c r="A394" s="205" t="s">
        <v>1103</v>
      </c>
      <c r="B394" s="186" t="s">
        <v>1104</v>
      </c>
      <c r="C394" s="187" t="s">
        <v>1105</v>
      </c>
      <c r="D394" s="177" t="s">
        <v>61</v>
      </c>
      <c r="E394" s="74">
        <v>5</v>
      </c>
      <c r="F394" s="221">
        <v>8.01</v>
      </c>
      <c r="G394" s="68">
        <f t="shared" si="300"/>
        <v>40.049999999999997</v>
      </c>
      <c r="H394" s="69"/>
      <c r="I394" s="70">
        <f t="shared" si="301"/>
        <v>0</v>
      </c>
      <c r="J394" s="69"/>
      <c r="K394" s="70">
        <f t="shared" si="302"/>
        <v>0</v>
      </c>
      <c r="L394" s="69"/>
      <c r="M394" s="70">
        <f t="shared" si="303"/>
        <v>0</v>
      </c>
      <c r="N394" s="69"/>
      <c r="O394" s="70">
        <f t="shared" si="304"/>
        <v>0</v>
      </c>
      <c r="P394" s="69"/>
      <c r="Q394" s="70">
        <f t="shared" si="305"/>
        <v>0</v>
      </c>
      <c r="R394" s="71">
        <f t="shared" si="306"/>
        <v>5</v>
      </c>
      <c r="S394" s="70">
        <f t="shared" si="307"/>
        <v>40.049999999999997</v>
      </c>
      <c r="T394" s="72">
        <f t="shared" si="308"/>
        <v>0</v>
      </c>
      <c r="U394" s="73">
        <f t="shared" si="309"/>
        <v>0</v>
      </c>
      <c r="V394" s="73">
        <f t="shared" si="310"/>
        <v>0</v>
      </c>
      <c r="W394" s="73">
        <f t="shared" si="311"/>
        <v>0</v>
      </c>
      <c r="X394" s="73">
        <f t="shared" si="312"/>
        <v>0</v>
      </c>
      <c r="Y394" s="73">
        <f t="shared" si="313"/>
        <v>0</v>
      </c>
      <c r="Z394" s="73">
        <f t="shared" si="314"/>
        <v>0</v>
      </c>
      <c r="AA394" s="74"/>
      <c r="AB394" s="177"/>
      <c r="AC394" s="177"/>
      <c r="AD394" s="177"/>
      <c r="AE394" s="177"/>
      <c r="AF394" s="177"/>
      <c r="AG394" s="177"/>
      <c r="AH394" s="177"/>
      <c r="AI394" s="177"/>
      <c r="AJ394" s="177"/>
      <c r="AK394" s="177"/>
      <c r="AL394" s="177"/>
      <c r="AM394" s="177"/>
      <c r="AN394" s="177"/>
      <c r="AO394" s="177"/>
      <c r="AP394" s="177"/>
      <c r="AQ394" s="177"/>
      <c r="AR394" s="177"/>
      <c r="AS394" s="177"/>
      <c r="AT394" s="177"/>
      <c r="AU394" s="71">
        <f t="shared" si="315"/>
        <v>5</v>
      </c>
      <c r="AV394" s="76">
        <f t="shared" si="316"/>
        <v>0</v>
      </c>
      <c r="AW394" s="76">
        <f t="shared" si="317"/>
        <v>0</v>
      </c>
      <c r="AX394" s="76">
        <f t="shared" si="318"/>
        <v>0</v>
      </c>
      <c r="AY394" s="76">
        <f t="shared" si="319"/>
        <v>0</v>
      </c>
      <c r="AZ394" s="76">
        <f t="shared" si="320"/>
        <v>0</v>
      </c>
      <c r="BA394" s="71">
        <f t="shared" si="321"/>
        <v>5</v>
      </c>
      <c r="BB394" s="71">
        <f t="shared" si="322"/>
        <v>0</v>
      </c>
      <c r="BC394" s="77">
        <f t="shared" si="323"/>
        <v>0</v>
      </c>
      <c r="BD394" s="77">
        <f t="shared" si="324"/>
        <v>0</v>
      </c>
      <c r="BE394" s="77">
        <f t="shared" si="325"/>
        <v>0</v>
      </c>
      <c r="BF394" s="77">
        <f t="shared" si="326"/>
        <v>0</v>
      </c>
      <c r="BG394" s="77">
        <f t="shared" si="327"/>
        <v>0</v>
      </c>
      <c r="BH394" s="77">
        <f t="shared" si="328"/>
        <v>0</v>
      </c>
      <c r="BI394" s="77">
        <f t="shared" si="329"/>
        <v>0</v>
      </c>
      <c r="BJ394" s="77">
        <f t="shared" si="330"/>
        <v>0</v>
      </c>
      <c r="BK394" s="77">
        <f t="shared" si="331"/>
        <v>0</v>
      </c>
      <c r="BL394" s="77">
        <f t="shared" si="332"/>
        <v>0</v>
      </c>
      <c r="BM394" s="77">
        <f t="shared" si="333"/>
        <v>0</v>
      </c>
      <c r="BN394" s="77">
        <f t="shared" si="334"/>
        <v>0</v>
      </c>
      <c r="BO394" s="77">
        <f t="shared" si="335"/>
        <v>0</v>
      </c>
      <c r="BP394" s="77">
        <f t="shared" si="336"/>
        <v>0</v>
      </c>
      <c r="BQ394" s="77">
        <f t="shared" si="337"/>
        <v>0</v>
      </c>
      <c r="BR394" s="77">
        <f t="shared" si="338"/>
        <v>0</v>
      </c>
      <c r="BS394" s="77">
        <f t="shared" si="339"/>
        <v>0</v>
      </c>
      <c r="BT394" s="77">
        <f t="shared" si="340"/>
        <v>0</v>
      </c>
      <c r="BU394" s="77">
        <f t="shared" si="341"/>
        <v>0</v>
      </c>
      <c r="BV394" s="77">
        <f t="shared" si="342"/>
        <v>0</v>
      </c>
      <c r="BW394" s="177"/>
      <c r="BX394" s="12" t="str">
        <f t="shared" si="343"/>
        <v/>
      </c>
      <c r="BY394" s="95">
        <f t="shared" si="344"/>
        <v>0</v>
      </c>
      <c r="BZ394" s="177">
        <f t="shared" si="345"/>
        <v>0</v>
      </c>
      <c r="CA394" s="177">
        <f t="shared" si="346"/>
        <v>0</v>
      </c>
      <c r="CB394" s="177">
        <f t="shared" si="347"/>
        <v>0</v>
      </c>
      <c r="CC394" s="177">
        <f t="shared" si="348"/>
        <v>0</v>
      </c>
      <c r="CD394" s="177">
        <f t="shared" si="349"/>
        <v>0</v>
      </c>
      <c r="CE394" s="177">
        <f t="shared" si="350"/>
        <v>0</v>
      </c>
      <c r="CF394" s="177">
        <f t="shared" si="351"/>
        <v>0</v>
      </c>
      <c r="CG394" s="9"/>
    </row>
    <row r="395" spans="1:85">
      <c r="A395" s="205" t="s">
        <v>1103</v>
      </c>
      <c r="B395" s="186" t="s">
        <v>1106</v>
      </c>
      <c r="C395" s="187" t="s">
        <v>1105</v>
      </c>
      <c r="D395" s="177" t="s">
        <v>61</v>
      </c>
      <c r="E395" s="74">
        <v>1</v>
      </c>
      <c r="F395" s="221">
        <v>8.01</v>
      </c>
      <c r="G395" s="68">
        <f t="shared" si="300"/>
        <v>8.01</v>
      </c>
      <c r="H395" s="69"/>
      <c r="I395" s="70">
        <f t="shared" si="301"/>
        <v>0</v>
      </c>
      <c r="J395" s="69"/>
      <c r="K395" s="70">
        <f t="shared" si="302"/>
        <v>0</v>
      </c>
      <c r="L395" s="69"/>
      <c r="M395" s="70">
        <f t="shared" si="303"/>
        <v>0</v>
      </c>
      <c r="N395" s="69"/>
      <c r="O395" s="70">
        <f t="shared" si="304"/>
        <v>0</v>
      </c>
      <c r="P395" s="69"/>
      <c r="Q395" s="70">
        <f t="shared" si="305"/>
        <v>0</v>
      </c>
      <c r="R395" s="71">
        <f t="shared" si="306"/>
        <v>1</v>
      </c>
      <c r="S395" s="70">
        <f t="shared" si="307"/>
        <v>8.01</v>
      </c>
      <c r="T395" s="72">
        <f t="shared" si="308"/>
        <v>0</v>
      </c>
      <c r="U395" s="73">
        <f t="shared" si="309"/>
        <v>0</v>
      </c>
      <c r="V395" s="73">
        <f t="shared" si="310"/>
        <v>0</v>
      </c>
      <c r="W395" s="73">
        <f t="shared" si="311"/>
        <v>0</v>
      </c>
      <c r="X395" s="73">
        <f t="shared" si="312"/>
        <v>0</v>
      </c>
      <c r="Y395" s="73">
        <f t="shared" si="313"/>
        <v>0</v>
      </c>
      <c r="Z395" s="73">
        <f t="shared" si="314"/>
        <v>0</v>
      </c>
      <c r="AA395" s="74"/>
      <c r="AB395" s="177"/>
      <c r="AC395" s="177"/>
      <c r="AD395" s="177"/>
      <c r="AE395" s="177"/>
      <c r="AF395" s="177"/>
      <c r="AG395" s="177"/>
      <c r="AH395" s="177"/>
      <c r="AI395" s="177"/>
      <c r="AJ395" s="177"/>
      <c r="AK395" s="177"/>
      <c r="AL395" s="177"/>
      <c r="AM395" s="177"/>
      <c r="AN395" s="177"/>
      <c r="AO395" s="177"/>
      <c r="AP395" s="177"/>
      <c r="AQ395" s="177"/>
      <c r="AR395" s="177"/>
      <c r="AS395" s="177"/>
      <c r="AT395" s="177"/>
      <c r="AU395" s="71">
        <f t="shared" si="315"/>
        <v>1</v>
      </c>
      <c r="AV395" s="76">
        <f t="shared" si="316"/>
        <v>0</v>
      </c>
      <c r="AW395" s="76">
        <f t="shared" si="317"/>
        <v>0</v>
      </c>
      <c r="AX395" s="76">
        <f t="shared" si="318"/>
        <v>0</v>
      </c>
      <c r="AY395" s="76">
        <f t="shared" si="319"/>
        <v>0</v>
      </c>
      <c r="AZ395" s="76">
        <f t="shared" si="320"/>
        <v>0</v>
      </c>
      <c r="BA395" s="71">
        <f t="shared" si="321"/>
        <v>1</v>
      </c>
      <c r="BB395" s="71">
        <f t="shared" si="322"/>
        <v>0</v>
      </c>
      <c r="BC395" s="77">
        <f t="shared" si="323"/>
        <v>0</v>
      </c>
      <c r="BD395" s="77">
        <f t="shared" si="324"/>
        <v>0</v>
      </c>
      <c r="BE395" s="77">
        <f t="shared" si="325"/>
        <v>0</v>
      </c>
      <c r="BF395" s="77">
        <f t="shared" si="326"/>
        <v>0</v>
      </c>
      <c r="BG395" s="77">
        <f t="shared" si="327"/>
        <v>0</v>
      </c>
      <c r="BH395" s="77">
        <f t="shared" si="328"/>
        <v>0</v>
      </c>
      <c r="BI395" s="77">
        <f t="shared" si="329"/>
        <v>0</v>
      </c>
      <c r="BJ395" s="77">
        <f t="shared" si="330"/>
        <v>0</v>
      </c>
      <c r="BK395" s="77">
        <f t="shared" si="331"/>
        <v>0</v>
      </c>
      <c r="BL395" s="77">
        <f t="shared" si="332"/>
        <v>0</v>
      </c>
      <c r="BM395" s="77">
        <f t="shared" si="333"/>
        <v>0</v>
      </c>
      <c r="BN395" s="77">
        <f t="shared" si="334"/>
        <v>0</v>
      </c>
      <c r="BO395" s="77">
        <f t="shared" si="335"/>
        <v>0</v>
      </c>
      <c r="BP395" s="77">
        <f t="shared" si="336"/>
        <v>0</v>
      </c>
      <c r="BQ395" s="77">
        <f t="shared" si="337"/>
        <v>0</v>
      </c>
      <c r="BR395" s="77">
        <f t="shared" si="338"/>
        <v>0</v>
      </c>
      <c r="BS395" s="77">
        <f t="shared" si="339"/>
        <v>0</v>
      </c>
      <c r="BT395" s="77">
        <f t="shared" si="340"/>
        <v>0</v>
      </c>
      <c r="BU395" s="77">
        <f t="shared" si="341"/>
        <v>0</v>
      </c>
      <c r="BV395" s="77">
        <f t="shared" si="342"/>
        <v>0</v>
      </c>
      <c r="BW395" s="177"/>
      <c r="BX395" s="12" t="str">
        <f t="shared" si="343"/>
        <v/>
      </c>
      <c r="BY395" s="95">
        <f t="shared" si="344"/>
        <v>0</v>
      </c>
      <c r="BZ395" s="177">
        <f t="shared" si="345"/>
        <v>0</v>
      </c>
      <c r="CA395" s="177">
        <f t="shared" si="346"/>
        <v>0</v>
      </c>
      <c r="CB395" s="177">
        <f t="shared" si="347"/>
        <v>0</v>
      </c>
      <c r="CC395" s="177">
        <f t="shared" si="348"/>
        <v>0</v>
      </c>
      <c r="CD395" s="177">
        <f t="shared" si="349"/>
        <v>0</v>
      </c>
      <c r="CE395" s="177">
        <f t="shared" si="350"/>
        <v>0</v>
      </c>
      <c r="CF395" s="177">
        <f t="shared" si="351"/>
        <v>0</v>
      </c>
      <c r="CG395" s="9"/>
    </row>
    <row r="396" spans="1:85">
      <c r="A396" s="205"/>
      <c r="B396" s="186" t="s">
        <v>1107</v>
      </c>
      <c r="C396" s="198" t="s">
        <v>1108</v>
      </c>
      <c r="D396" s="217"/>
      <c r="E396" s="226"/>
      <c r="F396" s="221"/>
      <c r="G396" s="68">
        <f t="shared" si="300"/>
        <v>0</v>
      </c>
      <c r="H396" s="69"/>
      <c r="I396" s="70">
        <f t="shared" si="301"/>
        <v>0</v>
      </c>
      <c r="J396" s="69"/>
      <c r="K396" s="70">
        <f t="shared" si="302"/>
        <v>0</v>
      </c>
      <c r="L396" s="69"/>
      <c r="M396" s="70">
        <f t="shared" si="303"/>
        <v>0</v>
      </c>
      <c r="N396" s="69"/>
      <c r="O396" s="70">
        <f t="shared" si="304"/>
        <v>0</v>
      </c>
      <c r="P396" s="69"/>
      <c r="Q396" s="70">
        <f t="shared" si="305"/>
        <v>0</v>
      </c>
      <c r="R396" s="71">
        <f t="shared" si="306"/>
        <v>0</v>
      </c>
      <c r="S396" s="70">
        <f t="shared" si="307"/>
        <v>0</v>
      </c>
      <c r="T396" s="72" t="str">
        <f t="shared" si="308"/>
        <v/>
      </c>
      <c r="U396" s="73">
        <f t="shared" si="309"/>
        <v>0</v>
      </c>
      <c r="V396" s="73">
        <f t="shared" si="310"/>
        <v>0</v>
      </c>
      <c r="W396" s="73">
        <f t="shared" si="311"/>
        <v>0</v>
      </c>
      <c r="X396" s="73">
        <f t="shared" si="312"/>
        <v>0</v>
      </c>
      <c r="Y396" s="73">
        <f t="shared" si="313"/>
        <v>0</v>
      </c>
      <c r="Z396" s="73" t="str">
        <f t="shared" si="314"/>
        <v/>
      </c>
      <c r="AA396" s="74"/>
      <c r="AB396" s="177"/>
      <c r="AC396" s="177"/>
      <c r="AD396" s="177"/>
      <c r="AE396" s="177"/>
      <c r="AF396" s="177"/>
      <c r="AG396" s="177"/>
      <c r="AH396" s="177"/>
      <c r="AI396" s="177"/>
      <c r="AJ396" s="177"/>
      <c r="AK396" s="177"/>
      <c r="AL396" s="177"/>
      <c r="AM396" s="177"/>
      <c r="AN396" s="177"/>
      <c r="AO396" s="177"/>
      <c r="AP396" s="177"/>
      <c r="AQ396" s="177"/>
      <c r="AR396" s="177"/>
      <c r="AS396" s="177"/>
      <c r="AT396" s="177"/>
      <c r="AU396" s="71" t="str">
        <f t="shared" si="315"/>
        <v/>
      </c>
      <c r="AV396" s="76">
        <f t="shared" si="316"/>
        <v>0</v>
      </c>
      <c r="AW396" s="76">
        <f t="shared" si="317"/>
        <v>0</v>
      </c>
      <c r="AX396" s="76">
        <f t="shared" si="318"/>
        <v>0</v>
      </c>
      <c r="AY396" s="76">
        <f t="shared" si="319"/>
        <v>0</v>
      </c>
      <c r="AZ396" s="76">
        <f t="shared" si="320"/>
        <v>0</v>
      </c>
      <c r="BA396" s="71">
        <f t="shared" si="321"/>
        <v>0</v>
      </c>
      <c r="BB396" s="71">
        <f t="shared" si="322"/>
        <v>0</v>
      </c>
      <c r="BC396" s="77">
        <f t="shared" si="323"/>
        <v>0</v>
      </c>
      <c r="BD396" s="77">
        <f t="shared" si="324"/>
        <v>0</v>
      </c>
      <c r="BE396" s="77">
        <f t="shared" si="325"/>
        <v>0</v>
      </c>
      <c r="BF396" s="77">
        <f t="shared" si="326"/>
        <v>0</v>
      </c>
      <c r="BG396" s="77">
        <f t="shared" si="327"/>
        <v>0</v>
      </c>
      <c r="BH396" s="77">
        <f t="shared" si="328"/>
        <v>0</v>
      </c>
      <c r="BI396" s="77">
        <f t="shared" si="329"/>
        <v>0</v>
      </c>
      <c r="BJ396" s="77">
        <f t="shared" si="330"/>
        <v>0</v>
      </c>
      <c r="BK396" s="77">
        <f t="shared" si="331"/>
        <v>0</v>
      </c>
      <c r="BL396" s="77">
        <f t="shared" si="332"/>
        <v>0</v>
      </c>
      <c r="BM396" s="77">
        <f t="shared" si="333"/>
        <v>0</v>
      </c>
      <c r="BN396" s="77">
        <f t="shared" si="334"/>
        <v>0</v>
      </c>
      <c r="BO396" s="77">
        <f t="shared" si="335"/>
        <v>0</v>
      </c>
      <c r="BP396" s="77">
        <f t="shared" si="336"/>
        <v>0</v>
      </c>
      <c r="BQ396" s="77">
        <f t="shared" si="337"/>
        <v>0</v>
      </c>
      <c r="BR396" s="77">
        <f t="shared" si="338"/>
        <v>0</v>
      </c>
      <c r="BS396" s="77">
        <f t="shared" si="339"/>
        <v>0</v>
      </c>
      <c r="BT396" s="77">
        <f t="shared" si="340"/>
        <v>0</v>
      </c>
      <c r="BU396" s="77">
        <f t="shared" si="341"/>
        <v>0</v>
      </c>
      <c r="BV396" s="77">
        <f t="shared" si="342"/>
        <v>0</v>
      </c>
      <c r="BW396" s="177"/>
      <c r="BX396" s="12" t="str">
        <f t="shared" si="343"/>
        <v/>
      </c>
      <c r="BY396" s="95">
        <f t="shared" si="344"/>
        <v>0</v>
      </c>
      <c r="BZ396" s="177">
        <f t="shared" si="345"/>
        <v>0</v>
      </c>
      <c r="CA396" s="177">
        <f t="shared" si="346"/>
        <v>0</v>
      </c>
      <c r="CB396" s="177">
        <f t="shared" si="347"/>
        <v>0</v>
      </c>
      <c r="CC396" s="177">
        <f t="shared" si="348"/>
        <v>0</v>
      </c>
      <c r="CD396" s="177">
        <f t="shared" si="349"/>
        <v>0</v>
      </c>
      <c r="CE396" s="177">
        <f t="shared" si="350"/>
        <v>0</v>
      </c>
      <c r="CF396" s="177">
        <f t="shared" si="351"/>
        <v>0</v>
      </c>
      <c r="CG396" s="9"/>
    </row>
    <row r="397" spans="1:85">
      <c r="A397" s="205" t="s">
        <v>1109</v>
      </c>
      <c r="B397" s="186" t="s">
        <v>1110</v>
      </c>
      <c r="C397" s="187" t="s">
        <v>1111</v>
      </c>
      <c r="D397" s="177" t="s">
        <v>73</v>
      </c>
      <c r="E397" s="201">
        <v>99.3</v>
      </c>
      <c r="F397" s="221">
        <v>3.82</v>
      </c>
      <c r="G397" s="68">
        <f t="shared" si="300"/>
        <v>379.32599999999996</v>
      </c>
      <c r="H397" s="69"/>
      <c r="I397" s="70">
        <f t="shared" si="301"/>
        <v>0</v>
      </c>
      <c r="J397" s="69"/>
      <c r="K397" s="70">
        <f t="shared" si="302"/>
        <v>0</v>
      </c>
      <c r="L397" s="69"/>
      <c r="M397" s="70">
        <f t="shared" si="303"/>
        <v>0</v>
      </c>
      <c r="N397" s="69"/>
      <c r="O397" s="70">
        <f t="shared" si="304"/>
        <v>0</v>
      </c>
      <c r="P397" s="69"/>
      <c r="Q397" s="70">
        <f t="shared" si="305"/>
        <v>0</v>
      </c>
      <c r="R397" s="71">
        <f t="shared" si="306"/>
        <v>99.3</v>
      </c>
      <c r="S397" s="70">
        <f t="shared" si="307"/>
        <v>379.32599999999996</v>
      </c>
      <c r="T397" s="72">
        <f t="shared" si="308"/>
        <v>0</v>
      </c>
      <c r="U397" s="73">
        <f t="shared" si="309"/>
        <v>0</v>
      </c>
      <c r="V397" s="73">
        <f t="shared" si="310"/>
        <v>0</v>
      </c>
      <c r="W397" s="73">
        <f t="shared" si="311"/>
        <v>0</v>
      </c>
      <c r="X397" s="73">
        <f t="shared" si="312"/>
        <v>0</v>
      </c>
      <c r="Y397" s="73">
        <f t="shared" si="313"/>
        <v>0</v>
      </c>
      <c r="Z397" s="73">
        <f t="shared" si="314"/>
        <v>0</v>
      </c>
      <c r="AA397" s="74"/>
      <c r="AB397" s="177"/>
      <c r="AC397" s="177"/>
      <c r="AD397" s="177"/>
      <c r="AE397" s="177"/>
      <c r="AF397" s="177"/>
      <c r="AG397" s="177"/>
      <c r="AH397" s="177"/>
      <c r="AI397" s="177"/>
      <c r="AJ397" s="177"/>
      <c r="AK397" s="177"/>
      <c r="AL397" s="177"/>
      <c r="AM397" s="177"/>
      <c r="AN397" s="177"/>
      <c r="AO397" s="177"/>
      <c r="AP397" s="177"/>
      <c r="AQ397" s="177"/>
      <c r="AR397" s="177"/>
      <c r="AS397" s="177"/>
      <c r="AT397" s="177"/>
      <c r="AU397" s="71">
        <f t="shared" si="315"/>
        <v>99.3</v>
      </c>
      <c r="AV397" s="76">
        <f t="shared" si="316"/>
        <v>0</v>
      </c>
      <c r="AW397" s="76">
        <f t="shared" si="317"/>
        <v>0</v>
      </c>
      <c r="AX397" s="76">
        <f t="shared" si="318"/>
        <v>0</v>
      </c>
      <c r="AY397" s="76">
        <f t="shared" si="319"/>
        <v>0</v>
      </c>
      <c r="AZ397" s="76">
        <f t="shared" si="320"/>
        <v>0</v>
      </c>
      <c r="BA397" s="71">
        <f t="shared" si="321"/>
        <v>99.3</v>
      </c>
      <c r="BB397" s="71">
        <f t="shared" si="322"/>
        <v>0</v>
      </c>
      <c r="BC397" s="77">
        <f t="shared" si="323"/>
        <v>0</v>
      </c>
      <c r="BD397" s="77">
        <f t="shared" si="324"/>
        <v>0</v>
      </c>
      <c r="BE397" s="77">
        <f t="shared" si="325"/>
        <v>0</v>
      </c>
      <c r="BF397" s="77">
        <f t="shared" si="326"/>
        <v>0</v>
      </c>
      <c r="BG397" s="77">
        <f t="shared" si="327"/>
        <v>0</v>
      </c>
      <c r="BH397" s="77">
        <f t="shared" si="328"/>
        <v>0</v>
      </c>
      <c r="BI397" s="77">
        <f t="shared" si="329"/>
        <v>0</v>
      </c>
      <c r="BJ397" s="77">
        <f t="shared" si="330"/>
        <v>0</v>
      </c>
      <c r="BK397" s="77">
        <f t="shared" si="331"/>
        <v>0</v>
      </c>
      <c r="BL397" s="77">
        <f t="shared" si="332"/>
        <v>0</v>
      </c>
      <c r="BM397" s="77">
        <f t="shared" si="333"/>
        <v>0</v>
      </c>
      <c r="BN397" s="77">
        <f t="shared" si="334"/>
        <v>0</v>
      </c>
      <c r="BO397" s="77">
        <f t="shared" si="335"/>
        <v>0</v>
      </c>
      <c r="BP397" s="77">
        <f t="shared" si="336"/>
        <v>0</v>
      </c>
      <c r="BQ397" s="77">
        <f t="shared" si="337"/>
        <v>0</v>
      </c>
      <c r="BR397" s="77">
        <f t="shared" si="338"/>
        <v>0</v>
      </c>
      <c r="BS397" s="77">
        <f t="shared" si="339"/>
        <v>0</v>
      </c>
      <c r="BT397" s="77">
        <f t="shared" si="340"/>
        <v>0</v>
      </c>
      <c r="BU397" s="77">
        <f t="shared" si="341"/>
        <v>0</v>
      </c>
      <c r="BV397" s="77">
        <f t="shared" si="342"/>
        <v>0</v>
      </c>
      <c r="BW397" s="177"/>
      <c r="BX397" s="12" t="str">
        <f t="shared" si="343"/>
        <v/>
      </c>
      <c r="BY397" s="95">
        <f t="shared" si="344"/>
        <v>0</v>
      </c>
      <c r="BZ397" s="177">
        <f t="shared" si="345"/>
        <v>0</v>
      </c>
      <c r="CA397" s="177">
        <f t="shared" si="346"/>
        <v>0</v>
      </c>
      <c r="CB397" s="177">
        <f t="shared" si="347"/>
        <v>0</v>
      </c>
      <c r="CC397" s="177">
        <f t="shared" si="348"/>
        <v>0</v>
      </c>
      <c r="CD397" s="177">
        <f t="shared" si="349"/>
        <v>0</v>
      </c>
      <c r="CE397" s="177">
        <f t="shared" si="350"/>
        <v>0</v>
      </c>
      <c r="CF397" s="177">
        <f t="shared" si="351"/>
        <v>0</v>
      </c>
      <c r="CG397" s="9"/>
    </row>
    <row r="398" spans="1:85">
      <c r="A398" s="205" t="s">
        <v>1112</v>
      </c>
      <c r="B398" s="186" t="s">
        <v>1113</v>
      </c>
      <c r="C398" s="187" t="s">
        <v>1114</v>
      </c>
      <c r="D398" s="177" t="s">
        <v>73</v>
      </c>
      <c r="E398" s="201">
        <v>99.3</v>
      </c>
      <c r="F398" s="221">
        <v>4.01</v>
      </c>
      <c r="G398" s="68">
        <f t="shared" si="300"/>
        <v>398.19299999999998</v>
      </c>
      <c r="H398" s="69"/>
      <c r="I398" s="70">
        <f t="shared" si="301"/>
        <v>0</v>
      </c>
      <c r="J398" s="69"/>
      <c r="K398" s="70">
        <f t="shared" si="302"/>
        <v>0</v>
      </c>
      <c r="L398" s="69"/>
      <c r="M398" s="70">
        <f t="shared" si="303"/>
        <v>0</v>
      </c>
      <c r="N398" s="69"/>
      <c r="O398" s="70">
        <f t="shared" si="304"/>
        <v>0</v>
      </c>
      <c r="P398" s="69"/>
      <c r="Q398" s="70">
        <f t="shared" si="305"/>
        <v>0</v>
      </c>
      <c r="R398" s="71">
        <f t="shared" si="306"/>
        <v>99.3</v>
      </c>
      <c r="S398" s="70">
        <f t="shared" si="307"/>
        <v>398.19299999999998</v>
      </c>
      <c r="T398" s="72">
        <f t="shared" si="308"/>
        <v>0</v>
      </c>
      <c r="U398" s="73">
        <f t="shared" si="309"/>
        <v>0</v>
      </c>
      <c r="V398" s="73">
        <f t="shared" si="310"/>
        <v>0</v>
      </c>
      <c r="W398" s="73">
        <f t="shared" si="311"/>
        <v>0</v>
      </c>
      <c r="X398" s="73">
        <f t="shared" si="312"/>
        <v>0</v>
      </c>
      <c r="Y398" s="73">
        <f t="shared" si="313"/>
        <v>0</v>
      </c>
      <c r="Z398" s="73">
        <f t="shared" si="314"/>
        <v>0</v>
      </c>
      <c r="AA398" s="74"/>
      <c r="AB398" s="177"/>
      <c r="AC398" s="177"/>
      <c r="AD398" s="177"/>
      <c r="AE398" s="177"/>
      <c r="AF398" s="177"/>
      <c r="AG398" s="177"/>
      <c r="AH398" s="177"/>
      <c r="AI398" s="177"/>
      <c r="AJ398" s="177"/>
      <c r="AK398" s="177"/>
      <c r="AL398" s="177"/>
      <c r="AM398" s="177"/>
      <c r="AN398" s="177"/>
      <c r="AO398" s="177"/>
      <c r="AP398" s="177"/>
      <c r="AQ398" s="177"/>
      <c r="AR398" s="177"/>
      <c r="AS398" s="177"/>
      <c r="AT398" s="177"/>
      <c r="AU398" s="71">
        <f t="shared" si="315"/>
        <v>99.3</v>
      </c>
      <c r="AV398" s="76">
        <f t="shared" si="316"/>
        <v>0</v>
      </c>
      <c r="AW398" s="76">
        <f t="shared" si="317"/>
        <v>0</v>
      </c>
      <c r="AX398" s="76">
        <f t="shared" si="318"/>
        <v>0</v>
      </c>
      <c r="AY398" s="76">
        <f t="shared" si="319"/>
        <v>0</v>
      </c>
      <c r="AZ398" s="76">
        <f t="shared" si="320"/>
        <v>0</v>
      </c>
      <c r="BA398" s="71">
        <f t="shared" si="321"/>
        <v>99.3</v>
      </c>
      <c r="BB398" s="71">
        <f t="shared" si="322"/>
        <v>0</v>
      </c>
      <c r="BC398" s="77">
        <f t="shared" si="323"/>
        <v>0</v>
      </c>
      <c r="BD398" s="77">
        <f t="shared" si="324"/>
        <v>0</v>
      </c>
      <c r="BE398" s="77">
        <f t="shared" si="325"/>
        <v>0</v>
      </c>
      <c r="BF398" s="77">
        <f t="shared" si="326"/>
        <v>0</v>
      </c>
      <c r="BG398" s="77">
        <f t="shared" si="327"/>
        <v>0</v>
      </c>
      <c r="BH398" s="77">
        <f t="shared" si="328"/>
        <v>0</v>
      </c>
      <c r="BI398" s="77">
        <f t="shared" si="329"/>
        <v>0</v>
      </c>
      <c r="BJ398" s="77">
        <f t="shared" si="330"/>
        <v>0</v>
      </c>
      <c r="BK398" s="77">
        <f t="shared" si="331"/>
        <v>0</v>
      </c>
      <c r="BL398" s="77">
        <f t="shared" si="332"/>
        <v>0</v>
      </c>
      <c r="BM398" s="77">
        <f t="shared" si="333"/>
        <v>0</v>
      </c>
      <c r="BN398" s="77">
        <f t="shared" si="334"/>
        <v>0</v>
      </c>
      <c r="BO398" s="77">
        <f t="shared" si="335"/>
        <v>0</v>
      </c>
      <c r="BP398" s="77">
        <f t="shared" si="336"/>
        <v>0</v>
      </c>
      <c r="BQ398" s="77">
        <f t="shared" si="337"/>
        <v>0</v>
      </c>
      <c r="BR398" s="77">
        <f t="shared" si="338"/>
        <v>0</v>
      </c>
      <c r="BS398" s="77">
        <f t="shared" si="339"/>
        <v>0</v>
      </c>
      <c r="BT398" s="77">
        <f t="shared" si="340"/>
        <v>0</v>
      </c>
      <c r="BU398" s="77">
        <f t="shared" si="341"/>
        <v>0</v>
      </c>
      <c r="BV398" s="77">
        <f t="shared" si="342"/>
        <v>0</v>
      </c>
      <c r="BW398" s="177"/>
      <c r="BX398" s="12" t="str">
        <f t="shared" si="343"/>
        <v/>
      </c>
      <c r="BY398" s="95">
        <f t="shared" si="344"/>
        <v>0</v>
      </c>
      <c r="BZ398" s="177">
        <f t="shared" si="345"/>
        <v>0</v>
      </c>
      <c r="CA398" s="177">
        <f t="shared" si="346"/>
        <v>0</v>
      </c>
      <c r="CB398" s="177">
        <f t="shared" si="347"/>
        <v>0</v>
      </c>
      <c r="CC398" s="177">
        <f t="shared" si="348"/>
        <v>0</v>
      </c>
      <c r="CD398" s="177">
        <f t="shared" si="349"/>
        <v>0</v>
      </c>
      <c r="CE398" s="177">
        <f t="shared" si="350"/>
        <v>0</v>
      </c>
      <c r="CF398" s="177">
        <f t="shared" si="351"/>
        <v>0</v>
      </c>
      <c r="CG398" s="9"/>
    </row>
    <row r="399" spans="1:85">
      <c r="A399" s="205"/>
      <c r="B399" s="186" t="s">
        <v>1115</v>
      </c>
      <c r="C399" s="198" t="s">
        <v>1116</v>
      </c>
      <c r="D399" s="217"/>
      <c r="E399" s="226"/>
      <c r="F399" s="221"/>
      <c r="G399" s="68">
        <f t="shared" si="300"/>
        <v>0</v>
      </c>
      <c r="H399" s="69"/>
      <c r="I399" s="70">
        <f t="shared" si="301"/>
        <v>0</v>
      </c>
      <c r="J399" s="69"/>
      <c r="K399" s="70">
        <f t="shared" si="302"/>
        <v>0</v>
      </c>
      <c r="L399" s="69"/>
      <c r="M399" s="70">
        <f t="shared" si="303"/>
        <v>0</v>
      </c>
      <c r="N399" s="69"/>
      <c r="O399" s="70">
        <f t="shared" si="304"/>
        <v>0</v>
      </c>
      <c r="P399" s="69"/>
      <c r="Q399" s="70">
        <f t="shared" si="305"/>
        <v>0</v>
      </c>
      <c r="R399" s="71">
        <f t="shared" si="306"/>
        <v>0</v>
      </c>
      <c r="S399" s="70">
        <f t="shared" si="307"/>
        <v>0</v>
      </c>
      <c r="T399" s="72" t="str">
        <f t="shared" si="308"/>
        <v/>
      </c>
      <c r="U399" s="73">
        <f t="shared" si="309"/>
        <v>0</v>
      </c>
      <c r="V399" s="73">
        <f t="shared" si="310"/>
        <v>0</v>
      </c>
      <c r="W399" s="73">
        <f t="shared" si="311"/>
        <v>0</v>
      </c>
      <c r="X399" s="73">
        <f t="shared" si="312"/>
        <v>0</v>
      </c>
      <c r="Y399" s="73">
        <f t="shared" si="313"/>
        <v>0</v>
      </c>
      <c r="Z399" s="73" t="str">
        <f t="shared" si="314"/>
        <v/>
      </c>
      <c r="AA399" s="74"/>
      <c r="AB399" s="177"/>
      <c r="AC399" s="177"/>
      <c r="AD399" s="177"/>
      <c r="AE399" s="177"/>
      <c r="AF399" s="177"/>
      <c r="AG399" s="177"/>
      <c r="AH399" s="177"/>
      <c r="AI399" s="177"/>
      <c r="AJ399" s="177"/>
      <c r="AK399" s="177"/>
      <c r="AL399" s="177"/>
      <c r="AM399" s="177"/>
      <c r="AN399" s="177"/>
      <c r="AO399" s="177"/>
      <c r="AP399" s="177"/>
      <c r="AQ399" s="177"/>
      <c r="AR399" s="177"/>
      <c r="AS399" s="177"/>
      <c r="AT399" s="177"/>
      <c r="AU399" s="71" t="str">
        <f t="shared" si="315"/>
        <v/>
      </c>
      <c r="AV399" s="76">
        <f t="shared" si="316"/>
        <v>0</v>
      </c>
      <c r="AW399" s="76">
        <f t="shared" si="317"/>
        <v>0</v>
      </c>
      <c r="AX399" s="76">
        <f t="shared" si="318"/>
        <v>0</v>
      </c>
      <c r="AY399" s="76">
        <f t="shared" si="319"/>
        <v>0</v>
      </c>
      <c r="AZ399" s="76">
        <f t="shared" si="320"/>
        <v>0</v>
      </c>
      <c r="BA399" s="71">
        <f t="shared" si="321"/>
        <v>0</v>
      </c>
      <c r="BB399" s="71">
        <f t="shared" si="322"/>
        <v>0</v>
      </c>
      <c r="BC399" s="77">
        <f t="shared" si="323"/>
        <v>0</v>
      </c>
      <c r="BD399" s="77">
        <f t="shared" si="324"/>
        <v>0</v>
      </c>
      <c r="BE399" s="77">
        <f t="shared" si="325"/>
        <v>0</v>
      </c>
      <c r="BF399" s="77">
        <f t="shared" si="326"/>
        <v>0</v>
      </c>
      <c r="BG399" s="77">
        <f t="shared" si="327"/>
        <v>0</v>
      </c>
      <c r="BH399" s="77">
        <f t="shared" si="328"/>
        <v>0</v>
      </c>
      <c r="BI399" s="77">
        <f t="shared" si="329"/>
        <v>0</v>
      </c>
      <c r="BJ399" s="77">
        <f t="shared" si="330"/>
        <v>0</v>
      </c>
      <c r="BK399" s="77">
        <f t="shared" si="331"/>
        <v>0</v>
      </c>
      <c r="BL399" s="77">
        <f t="shared" si="332"/>
        <v>0</v>
      </c>
      <c r="BM399" s="77">
        <f t="shared" si="333"/>
        <v>0</v>
      </c>
      <c r="BN399" s="77">
        <f t="shared" si="334"/>
        <v>0</v>
      </c>
      <c r="BO399" s="77">
        <f t="shared" si="335"/>
        <v>0</v>
      </c>
      <c r="BP399" s="77">
        <f t="shared" si="336"/>
        <v>0</v>
      </c>
      <c r="BQ399" s="77">
        <f t="shared" si="337"/>
        <v>0</v>
      </c>
      <c r="BR399" s="77">
        <f t="shared" si="338"/>
        <v>0</v>
      </c>
      <c r="BS399" s="77">
        <f t="shared" si="339"/>
        <v>0</v>
      </c>
      <c r="BT399" s="77">
        <f t="shared" si="340"/>
        <v>0</v>
      </c>
      <c r="BU399" s="77">
        <f t="shared" si="341"/>
        <v>0</v>
      </c>
      <c r="BV399" s="77">
        <f t="shared" si="342"/>
        <v>0</v>
      </c>
      <c r="BW399" s="177"/>
      <c r="BX399" s="12" t="str">
        <f t="shared" si="343"/>
        <v/>
      </c>
      <c r="BY399" s="95">
        <f t="shared" si="344"/>
        <v>0</v>
      </c>
      <c r="BZ399" s="177">
        <f t="shared" si="345"/>
        <v>0</v>
      </c>
      <c r="CA399" s="177">
        <f t="shared" si="346"/>
        <v>0</v>
      </c>
      <c r="CB399" s="177">
        <f t="shared" si="347"/>
        <v>0</v>
      </c>
      <c r="CC399" s="177">
        <f t="shared" si="348"/>
        <v>0</v>
      </c>
      <c r="CD399" s="177">
        <f t="shared" si="349"/>
        <v>0</v>
      </c>
      <c r="CE399" s="177">
        <f t="shared" si="350"/>
        <v>0</v>
      </c>
      <c r="CF399" s="177">
        <f t="shared" si="351"/>
        <v>0</v>
      </c>
      <c r="CG399" s="9"/>
    </row>
    <row r="400" spans="1:85">
      <c r="A400" s="205" t="s">
        <v>1117</v>
      </c>
      <c r="B400" s="186" t="s">
        <v>1118</v>
      </c>
      <c r="C400" s="187" t="s">
        <v>1119</v>
      </c>
      <c r="D400" s="177" t="s">
        <v>73</v>
      </c>
      <c r="E400" s="201">
        <v>30</v>
      </c>
      <c r="F400" s="221">
        <v>3.67</v>
      </c>
      <c r="G400" s="68">
        <f t="shared" si="300"/>
        <v>110.1</v>
      </c>
      <c r="H400" s="69"/>
      <c r="I400" s="70">
        <f t="shared" si="301"/>
        <v>0</v>
      </c>
      <c r="J400" s="69"/>
      <c r="K400" s="70">
        <f t="shared" si="302"/>
        <v>0</v>
      </c>
      <c r="L400" s="69"/>
      <c r="M400" s="70">
        <f t="shared" si="303"/>
        <v>0</v>
      </c>
      <c r="N400" s="69"/>
      <c r="O400" s="70">
        <f t="shared" si="304"/>
        <v>0</v>
      </c>
      <c r="P400" s="69"/>
      <c r="Q400" s="70">
        <f t="shared" si="305"/>
        <v>0</v>
      </c>
      <c r="R400" s="71">
        <f t="shared" si="306"/>
        <v>30</v>
      </c>
      <c r="S400" s="70">
        <f t="shared" si="307"/>
        <v>110.1</v>
      </c>
      <c r="T400" s="72">
        <f t="shared" si="308"/>
        <v>0</v>
      </c>
      <c r="U400" s="73">
        <f t="shared" si="309"/>
        <v>0</v>
      </c>
      <c r="V400" s="73">
        <f t="shared" si="310"/>
        <v>0</v>
      </c>
      <c r="W400" s="73">
        <f t="shared" si="311"/>
        <v>0</v>
      </c>
      <c r="X400" s="73">
        <f t="shared" si="312"/>
        <v>0</v>
      </c>
      <c r="Y400" s="73">
        <f t="shared" si="313"/>
        <v>0</v>
      </c>
      <c r="Z400" s="73">
        <f t="shared" si="314"/>
        <v>0</v>
      </c>
      <c r="AA400" s="74"/>
      <c r="AB400" s="177"/>
      <c r="AC400" s="177"/>
      <c r="AD400" s="177"/>
      <c r="AE400" s="177"/>
      <c r="AF400" s="177"/>
      <c r="AG400" s="177"/>
      <c r="AH400" s="177"/>
      <c r="AI400" s="177"/>
      <c r="AJ400" s="177"/>
      <c r="AK400" s="177"/>
      <c r="AL400" s="177"/>
      <c r="AM400" s="177"/>
      <c r="AN400" s="177"/>
      <c r="AO400" s="177"/>
      <c r="AP400" s="177"/>
      <c r="AQ400" s="177"/>
      <c r="AR400" s="177"/>
      <c r="AS400" s="177"/>
      <c r="AT400" s="177"/>
      <c r="AU400" s="71">
        <f t="shared" si="315"/>
        <v>30</v>
      </c>
      <c r="AV400" s="76">
        <f t="shared" si="316"/>
        <v>0</v>
      </c>
      <c r="AW400" s="76">
        <f t="shared" si="317"/>
        <v>0</v>
      </c>
      <c r="AX400" s="76">
        <f t="shared" si="318"/>
        <v>0</v>
      </c>
      <c r="AY400" s="76">
        <f t="shared" si="319"/>
        <v>0</v>
      </c>
      <c r="AZ400" s="76">
        <f t="shared" si="320"/>
        <v>0</v>
      </c>
      <c r="BA400" s="71">
        <f t="shared" si="321"/>
        <v>30</v>
      </c>
      <c r="BB400" s="71">
        <f t="shared" si="322"/>
        <v>0</v>
      </c>
      <c r="BC400" s="77">
        <f t="shared" si="323"/>
        <v>0</v>
      </c>
      <c r="BD400" s="77">
        <f t="shared" si="324"/>
        <v>0</v>
      </c>
      <c r="BE400" s="77">
        <f t="shared" si="325"/>
        <v>0</v>
      </c>
      <c r="BF400" s="77">
        <f t="shared" si="326"/>
        <v>0</v>
      </c>
      <c r="BG400" s="77">
        <f t="shared" si="327"/>
        <v>0</v>
      </c>
      <c r="BH400" s="77">
        <f t="shared" si="328"/>
        <v>0</v>
      </c>
      <c r="BI400" s="77">
        <f t="shared" si="329"/>
        <v>0</v>
      </c>
      <c r="BJ400" s="77">
        <f t="shared" si="330"/>
        <v>0</v>
      </c>
      <c r="BK400" s="77">
        <f t="shared" si="331"/>
        <v>0</v>
      </c>
      <c r="BL400" s="77">
        <f t="shared" si="332"/>
        <v>0</v>
      </c>
      <c r="BM400" s="77">
        <f t="shared" si="333"/>
        <v>0</v>
      </c>
      <c r="BN400" s="77">
        <f t="shared" si="334"/>
        <v>0</v>
      </c>
      <c r="BO400" s="77">
        <f t="shared" si="335"/>
        <v>0</v>
      </c>
      <c r="BP400" s="77">
        <f t="shared" si="336"/>
        <v>0</v>
      </c>
      <c r="BQ400" s="77">
        <f t="shared" si="337"/>
        <v>0</v>
      </c>
      <c r="BR400" s="77">
        <f t="shared" si="338"/>
        <v>0</v>
      </c>
      <c r="BS400" s="77">
        <f t="shared" si="339"/>
        <v>0</v>
      </c>
      <c r="BT400" s="77">
        <f t="shared" si="340"/>
        <v>0</v>
      </c>
      <c r="BU400" s="77">
        <f t="shared" si="341"/>
        <v>0</v>
      </c>
      <c r="BV400" s="77">
        <f t="shared" si="342"/>
        <v>0</v>
      </c>
      <c r="BW400" s="177"/>
      <c r="BX400" s="12" t="str">
        <f t="shared" si="343"/>
        <v/>
      </c>
      <c r="BY400" s="95">
        <f t="shared" si="344"/>
        <v>0</v>
      </c>
      <c r="BZ400" s="177">
        <f t="shared" si="345"/>
        <v>0</v>
      </c>
      <c r="CA400" s="177">
        <f t="shared" si="346"/>
        <v>0</v>
      </c>
      <c r="CB400" s="177">
        <f t="shared" si="347"/>
        <v>0</v>
      </c>
      <c r="CC400" s="177">
        <f t="shared" si="348"/>
        <v>0</v>
      </c>
      <c r="CD400" s="177">
        <f t="shared" si="349"/>
        <v>0</v>
      </c>
      <c r="CE400" s="177">
        <f t="shared" si="350"/>
        <v>0</v>
      </c>
      <c r="CF400" s="177">
        <f t="shared" si="351"/>
        <v>0</v>
      </c>
      <c r="CG400" s="9"/>
    </row>
    <row r="401" spans="1:85">
      <c r="A401" s="205" t="s">
        <v>1120</v>
      </c>
      <c r="B401" s="186" t="s">
        <v>1121</v>
      </c>
      <c r="C401" s="187" t="s">
        <v>1122</v>
      </c>
      <c r="D401" s="177" t="s">
        <v>73</v>
      </c>
      <c r="E401" s="201">
        <v>30</v>
      </c>
      <c r="F401" s="221">
        <v>6.27</v>
      </c>
      <c r="G401" s="68">
        <f t="shared" ref="G401:G435" si="352">E401*F401</f>
        <v>188.1</v>
      </c>
      <c r="H401" s="69"/>
      <c r="I401" s="70">
        <f t="shared" ref="I401:I435" si="353">H401*$F401</f>
        <v>0</v>
      </c>
      <c r="J401" s="69"/>
      <c r="K401" s="70">
        <f t="shared" ref="K401:K435" si="354">J401*$F401</f>
        <v>0</v>
      </c>
      <c r="L401" s="69"/>
      <c r="M401" s="70">
        <f t="shared" ref="M401:M435" si="355">L401*$F401</f>
        <v>0</v>
      </c>
      <c r="N401" s="69"/>
      <c r="O401" s="70">
        <f t="shared" ref="O401:O435" si="356">N401*$F401</f>
        <v>0</v>
      </c>
      <c r="P401" s="69"/>
      <c r="Q401" s="70">
        <f t="shared" ref="Q401:Q435" si="357">P401*$F401</f>
        <v>0</v>
      </c>
      <c r="R401" s="71">
        <f t="shared" ref="R401:R435" si="358">SUM(H401+J401+L401+N401+P401)+E401</f>
        <v>30</v>
      </c>
      <c r="S401" s="70">
        <f t="shared" ref="S401:S435" si="359">R401*F401</f>
        <v>188.1</v>
      </c>
      <c r="T401" s="72">
        <f t="shared" ref="T401:T435" si="360">IF($G401=0,"",IF(-E401=SUM($H401+$J401+$L401+$N401+$P401),"suprimido",(SUMIF($AA$12:$AT$12,"contrato",$AA401:$AT401))/$E401))</f>
        <v>0</v>
      </c>
      <c r="U401" s="73">
        <f t="shared" ref="U401:U435" si="361">IF($I401=0,0,IF(-E401=SUM($H401+$J401+$L401+$N401+$P401),"suprimido",(SUMIF($AA$12:$AT$12,"1° aditivo",$AA401:$AT401))/$H401))</f>
        <v>0</v>
      </c>
      <c r="V401" s="73">
        <f t="shared" ref="V401:V435" si="362">IF($K401=0,0,IF(-E401=SUM($H401+$J401+$L401+$N401+$P401),"suprimido",(SUMIF($AA$12:$AT$12,"1° aditivo",$AA401:$AT401))/$J401))</f>
        <v>0</v>
      </c>
      <c r="W401" s="73">
        <f t="shared" ref="W401:W435" si="363">IF($M401=0,0,IF(-E401=SUM($H401+$J401+$L401+$N401+$P401),"suprimido",(SUMIF($AA$12:$AT$12,"1° aditivo",$AA401:$AT401))/$L401))</f>
        <v>0</v>
      </c>
      <c r="X401" s="73">
        <f t="shared" ref="X401:X435" si="364">IF($O401=0,0,IF(-E401=SUM($H401+$J401+$L401+$N401+$P401),"suprimido",(SUMIF($AA$12:$AT$12,"1° aditivo",$AA401:$AT401))/$N401))</f>
        <v>0</v>
      </c>
      <c r="Y401" s="73">
        <f t="shared" ref="Y401:Y435" si="365">IF($Q401=0,0,IF(-E401=SUM($H401+$J401+$L401+$N401+$P401),"suprimido",(SUMIF($AA$12:$AT$12,"1° aditivo",$AA401:$AT401))/$P401))</f>
        <v>0</v>
      </c>
      <c r="Z401" s="73">
        <f t="shared" ref="Z401:Z435" si="366">IF(F401=0,"",IF(-E401=SUM(H401+J401+L401+N401+P401),"suprimido",SUM(AA401:AT401)/(SUM(H401+J401+L401+N401+P401)+E401)))</f>
        <v>0</v>
      </c>
      <c r="AA401" s="74"/>
      <c r="AB401" s="177"/>
      <c r="AC401" s="177"/>
      <c r="AD401" s="177"/>
      <c r="AE401" s="177"/>
      <c r="AF401" s="177"/>
      <c r="AG401" s="177"/>
      <c r="AH401" s="177"/>
      <c r="AI401" s="177"/>
      <c r="AJ401" s="177"/>
      <c r="AK401" s="177"/>
      <c r="AL401" s="177"/>
      <c r="AM401" s="177"/>
      <c r="AN401" s="177"/>
      <c r="AO401" s="177"/>
      <c r="AP401" s="177"/>
      <c r="AQ401" s="177"/>
      <c r="AR401" s="177"/>
      <c r="AS401" s="177"/>
      <c r="AT401" s="177"/>
      <c r="AU401" s="71">
        <f t="shared" ref="AU401:AU435" si="367">IF(E401&lt;&gt;"",IF(-E401=SUM($H401+$J401+$L401+$N401+$P401),"suprimido",E401-(SUMIF($AA$12:$AT$12,"contrato",$AA401:$AT401))),"")</f>
        <v>30</v>
      </c>
      <c r="AV401" s="76">
        <f t="shared" ref="AV401:AV435" si="368">IF(H401&lt;&gt;"",IF(-E401=SUM($H401+$J401+$L401+$N401+$P401),"suprimido",H401-(SUMIF($AA$12:$AT$12,"1° aditivo",$AA401:$AT401))),0)</f>
        <v>0</v>
      </c>
      <c r="AW401" s="76">
        <f t="shared" ref="AW401:AW435" si="369">IF(J401&lt;&gt;"",IF(-E401=SUM($H401+$J401+$L401+$N401+$P401),"suprimido",J401-(SUMIF($AA$12:$AT$12,"2° aditivo",$AA401:$AT401))),0)</f>
        <v>0</v>
      </c>
      <c r="AX401" s="76">
        <f t="shared" ref="AX401:AX435" si="370">IF(L401&lt;&gt;"",IF(-E401=SUM($H401+$J401+$L401+$N401+$P401),"suprimido",L401-(SUMIF($AA$12:$AT$12,"3° aditivo",$AA401:$AT401))),0)</f>
        <v>0</v>
      </c>
      <c r="AY401" s="76">
        <f t="shared" ref="AY401:AY435" si="371">IF(N401&lt;&gt;"",IF(-E401=SUM($H401+$J401+$L401+$N401+$P401),"suprimido",N401-(SUMIF($AA$12:$AT$12,"4° aditivo",$AA401:$AT401))),0)</f>
        <v>0</v>
      </c>
      <c r="AZ401" s="76">
        <f t="shared" ref="AZ401:AZ435" si="372">IF(P401&lt;&gt;"",IF(-E401=SUM($H401+$J401+$L401+$N401+$P401),"suprimido",P401-(SUMIF($AA$12:$AT$12,"5° aditivo",$AA401:$AT401))),0)</f>
        <v>0</v>
      </c>
      <c r="BA401" s="71">
        <f t="shared" ref="BA401:BA435" si="373">E401+H401+J401+L401+N401+P401-BB401</f>
        <v>30</v>
      </c>
      <c r="BB401" s="71">
        <f t="shared" ref="BB401:BB435" si="374">SUM(AA401:AT401)</f>
        <v>0</v>
      </c>
      <c r="BC401" s="77">
        <f t="shared" ref="BC401:BC435" si="375">IF(AA401&lt;&gt;"",AA401*$F401,0)</f>
        <v>0</v>
      </c>
      <c r="BD401" s="77">
        <f t="shared" ref="BD401:BD435" si="376">IF(AB401&lt;&gt;"",AB401*$F401,0)</f>
        <v>0</v>
      </c>
      <c r="BE401" s="77">
        <f t="shared" ref="BE401:BE435" si="377">IF(AC401&lt;&gt;"",AC401*$F401,0)</f>
        <v>0</v>
      </c>
      <c r="BF401" s="77">
        <f t="shared" ref="BF401:BF435" si="378">IF(AD401&lt;&gt;"",AD401*$F401,0)</f>
        <v>0</v>
      </c>
      <c r="BG401" s="77">
        <f t="shared" ref="BG401:BG435" si="379">IF(AE401&lt;&gt;"",AE401*$F401,0)</f>
        <v>0</v>
      </c>
      <c r="BH401" s="77">
        <f t="shared" ref="BH401:BH435" si="380">IF(AF401&lt;&gt;"",AF401*$F401,0)</f>
        <v>0</v>
      </c>
      <c r="BI401" s="77">
        <f t="shared" ref="BI401:BI435" si="381">IF(AG401&lt;&gt;"",AG401*$F401,0)</f>
        <v>0</v>
      </c>
      <c r="BJ401" s="77">
        <f t="shared" ref="BJ401:BJ435" si="382">IF(AH401&lt;&gt;"",AH401*$F401,0)</f>
        <v>0</v>
      </c>
      <c r="BK401" s="77">
        <f t="shared" ref="BK401:BK435" si="383">IF(AI401&lt;&gt;"",AI401*$F401,0)</f>
        <v>0</v>
      </c>
      <c r="BL401" s="77">
        <f t="shared" ref="BL401:BL435" si="384">IF(AJ401&lt;&gt;"",AJ401*$F401,0)</f>
        <v>0</v>
      </c>
      <c r="BM401" s="77">
        <f t="shared" ref="BM401:BM435" si="385">IF(AK401&lt;&gt;"",AK401*$F401,0)</f>
        <v>0</v>
      </c>
      <c r="BN401" s="77">
        <f t="shared" ref="BN401:BN435" si="386">IF(AL401&lt;&gt;"",AL401*$F401,0)</f>
        <v>0</v>
      </c>
      <c r="BO401" s="77">
        <f t="shared" ref="BO401:BO435" si="387">IF(AM401&lt;&gt;"",AM401*$F401,0)</f>
        <v>0</v>
      </c>
      <c r="BP401" s="77">
        <f t="shared" ref="BP401:BP435" si="388">IF(AN401&lt;&gt;"",AN401*$F401,0)</f>
        <v>0</v>
      </c>
      <c r="BQ401" s="77">
        <f t="shared" ref="BQ401:BQ435" si="389">IF(AO401&lt;&gt;"",AO401*$F401,0)</f>
        <v>0</v>
      </c>
      <c r="BR401" s="77">
        <f t="shared" ref="BR401:BR435" si="390">IF(AP401&lt;&gt;"",AP401*$F401,0)</f>
        <v>0</v>
      </c>
      <c r="BS401" s="77">
        <f t="shared" ref="BS401:BS435" si="391">IF(AQ401&lt;&gt;"",AQ401*$F401,0)</f>
        <v>0</v>
      </c>
      <c r="BT401" s="77">
        <f t="shared" ref="BT401:BT435" si="392">IF(AR401&lt;&gt;"",AR401*$F401,0)</f>
        <v>0</v>
      </c>
      <c r="BU401" s="77">
        <f t="shared" ref="BU401:BU435" si="393">IF(AS401&lt;&gt;"",AS401*$F401,0)</f>
        <v>0</v>
      </c>
      <c r="BV401" s="77">
        <f t="shared" ref="BV401:BV435" si="394">IF(AT401&lt;&gt;"",AT401*$F401,0)</f>
        <v>0</v>
      </c>
      <c r="BW401" s="177"/>
      <c r="BX401" s="12" t="str">
        <f t="shared" ref="BX401:BX435" si="395">IF(R401="",SUM(BC401:BE401)/S401,"")</f>
        <v/>
      </c>
      <c r="BY401" s="95">
        <f t="shared" ref="BY401:BY435" si="396">I401</f>
        <v>0</v>
      </c>
      <c r="BZ401" s="177">
        <f t="shared" ref="BZ401:BZ435" si="397">K401</f>
        <v>0</v>
      </c>
      <c r="CA401" s="177">
        <f t="shared" ref="CA401:CA435" si="398">M401</f>
        <v>0</v>
      </c>
      <c r="CB401" s="177">
        <f t="shared" ref="CB401:CB435" si="399">O401</f>
        <v>0</v>
      </c>
      <c r="CC401" s="177">
        <f t="shared" ref="CC401:CC435" si="400">Q401</f>
        <v>0</v>
      </c>
      <c r="CD401" s="177">
        <f t="shared" ref="CD401:CD435" si="401">SUMIF(BY401:CC401,"&gt;0")</f>
        <v>0</v>
      </c>
      <c r="CE401" s="177">
        <f t="shared" ref="CE401:CE435" si="402">SUMIF(BY401:CC401,"&lt;0")</f>
        <v>0</v>
      </c>
      <c r="CF401" s="177">
        <f t="shared" ref="CF401:CF435" si="403">CD401+CE401</f>
        <v>0</v>
      </c>
      <c r="CG401" s="9"/>
    </row>
    <row r="402" spans="1:85">
      <c r="A402" s="58"/>
      <c r="B402" s="59" t="s">
        <v>84</v>
      </c>
      <c r="C402" s="60" t="s">
        <v>1123</v>
      </c>
      <c r="D402" s="61"/>
      <c r="E402" s="61"/>
      <c r="F402" s="61"/>
      <c r="G402" s="62">
        <f>SUM(G403:G413)</f>
        <v>5988.952299999999</v>
      </c>
      <c r="H402" s="63"/>
      <c r="I402" s="64">
        <f t="shared" si="353"/>
        <v>0</v>
      </c>
      <c r="J402" s="63"/>
      <c r="K402" s="64">
        <f t="shared" si="354"/>
        <v>0</v>
      </c>
      <c r="L402" s="63"/>
      <c r="M402" s="64">
        <f t="shared" si="355"/>
        <v>0</v>
      </c>
      <c r="N402" s="63"/>
      <c r="O402" s="64">
        <f t="shared" si="356"/>
        <v>0</v>
      </c>
      <c r="P402" s="63"/>
      <c r="Q402" s="64">
        <f t="shared" si="357"/>
        <v>0</v>
      </c>
      <c r="R402" s="176">
        <f t="shared" si="358"/>
        <v>0</v>
      </c>
      <c r="S402" s="62">
        <f>SUM(S403:S413)</f>
        <v>5988.952299999999</v>
      </c>
      <c r="T402" s="62"/>
      <c r="U402" s="62"/>
      <c r="V402" s="62"/>
      <c r="W402" s="62"/>
      <c r="X402" s="62"/>
      <c r="Y402" s="62"/>
      <c r="Z402" s="165">
        <f>IF(C402&lt;&gt;"",SUM(BC402:BV402)/S402,"")</f>
        <v>0</v>
      </c>
      <c r="AA402" s="63"/>
      <c r="AB402" s="63"/>
      <c r="AC402" s="63"/>
      <c r="AD402" s="63"/>
      <c r="AE402" s="63"/>
      <c r="AF402" s="63"/>
      <c r="AG402" s="63"/>
      <c r="AH402" s="63"/>
      <c r="AI402" s="63"/>
      <c r="AJ402" s="63"/>
      <c r="AK402" s="63"/>
      <c r="AL402" s="63"/>
      <c r="AM402" s="63"/>
      <c r="AN402" s="63"/>
      <c r="AO402" s="63"/>
      <c r="AP402" s="63"/>
      <c r="AQ402" s="63"/>
      <c r="AR402" s="63"/>
      <c r="AS402" s="63"/>
      <c r="AT402" s="63"/>
      <c r="AU402" s="67" t="str">
        <f t="shared" si="367"/>
        <v/>
      </c>
      <c r="AV402" s="63">
        <f t="shared" si="368"/>
        <v>0</v>
      </c>
      <c r="AW402" s="63">
        <f t="shared" si="369"/>
        <v>0</v>
      </c>
      <c r="AX402" s="63">
        <f t="shared" si="370"/>
        <v>0</v>
      </c>
      <c r="AY402" s="63">
        <f t="shared" si="371"/>
        <v>0</v>
      </c>
      <c r="AZ402" s="63">
        <f t="shared" si="372"/>
        <v>0</v>
      </c>
      <c r="BA402" s="67">
        <f t="shared" si="373"/>
        <v>0</v>
      </c>
      <c r="BB402" s="67">
        <f t="shared" si="374"/>
        <v>0</v>
      </c>
      <c r="BC402" s="62">
        <f>SUM(BC403:BC413)</f>
        <v>0</v>
      </c>
      <c r="BD402" s="62">
        <f t="shared" ref="BD402:BV402" si="404">SUM(BD403:BD413)</f>
        <v>0</v>
      </c>
      <c r="BE402" s="62">
        <f t="shared" si="404"/>
        <v>0</v>
      </c>
      <c r="BF402" s="62">
        <f t="shared" si="404"/>
        <v>0</v>
      </c>
      <c r="BG402" s="62">
        <f t="shared" si="404"/>
        <v>0</v>
      </c>
      <c r="BH402" s="62">
        <f t="shared" si="404"/>
        <v>0</v>
      </c>
      <c r="BI402" s="62">
        <f t="shared" si="404"/>
        <v>0</v>
      </c>
      <c r="BJ402" s="62">
        <f t="shared" si="404"/>
        <v>0</v>
      </c>
      <c r="BK402" s="62">
        <f t="shared" si="404"/>
        <v>0</v>
      </c>
      <c r="BL402" s="62">
        <f t="shared" si="404"/>
        <v>0</v>
      </c>
      <c r="BM402" s="62">
        <f t="shared" si="404"/>
        <v>0</v>
      </c>
      <c r="BN402" s="62">
        <f t="shared" si="404"/>
        <v>0</v>
      </c>
      <c r="BO402" s="62">
        <f t="shared" si="404"/>
        <v>0</v>
      </c>
      <c r="BP402" s="62">
        <f t="shared" si="404"/>
        <v>0</v>
      </c>
      <c r="BQ402" s="62">
        <f t="shared" si="404"/>
        <v>0</v>
      </c>
      <c r="BR402" s="62">
        <f t="shared" si="404"/>
        <v>0</v>
      </c>
      <c r="BS402" s="62">
        <f t="shared" si="404"/>
        <v>0</v>
      </c>
      <c r="BT402" s="62">
        <f t="shared" si="404"/>
        <v>0</v>
      </c>
      <c r="BU402" s="62">
        <f t="shared" si="404"/>
        <v>0</v>
      </c>
      <c r="BV402" s="62">
        <f t="shared" si="404"/>
        <v>0</v>
      </c>
      <c r="BW402" s="63"/>
      <c r="BX402" t="str">
        <f t="shared" si="395"/>
        <v/>
      </c>
      <c r="BY402" s="94">
        <f t="shared" si="396"/>
        <v>0</v>
      </c>
      <c r="BZ402" s="94">
        <f t="shared" si="397"/>
        <v>0</v>
      </c>
      <c r="CA402" s="94">
        <f t="shared" si="398"/>
        <v>0</v>
      </c>
      <c r="CB402" s="94">
        <f t="shared" si="399"/>
        <v>0</v>
      </c>
      <c r="CC402" s="94">
        <f t="shared" si="400"/>
        <v>0</v>
      </c>
      <c r="CD402" s="94">
        <f t="shared" si="401"/>
        <v>0</v>
      </c>
      <c r="CE402" s="94">
        <f t="shared" si="402"/>
        <v>0</v>
      </c>
      <c r="CF402" s="94">
        <f t="shared" si="403"/>
        <v>0</v>
      </c>
      <c r="CG402" s="9"/>
    </row>
    <row r="403" spans="1:85" ht="29.25">
      <c r="A403" s="205" t="s">
        <v>1124</v>
      </c>
      <c r="B403" s="186" t="s">
        <v>1125</v>
      </c>
      <c r="C403" s="192" t="s">
        <v>1126</v>
      </c>
      <c r="D403" s="177" t="s">
        <v>61</v>
      </c>
      <c r="E403" s="201">
        <v>1</v>
      </c>
      <c r="F403" s="221">
        <v>517.79999999999995</v>
      </c>
      <c r="G403" s="68">
        <f t="shared" si="352"/>
        <v>517.79999999999995</v>
      </c>
      <c r="H403" s="69"/>
      <c r="I403" s="70">
        <f t="shared" si="353"/>
        <v>0</v>
      </c>
      <c r="J403" s="69"/>
      <c r="K403" s="70">
        <f t="shared" si="354"/>
        <v>0</v>
      </c>
      <c r="L403" s="69"/>
      <c r="M403" s="70">
        <f t="shared" si="355"/>
        <v>0</v>
      </c>
      <c r="N403" s="69"/>
      <c r="O403" s="70">
        <f t="shared" si="356"/>
        <v>0</v>
      </c>
      <c r="P403" s="69"/>
      <c r="Q403" s="70">
        <f t="shared" si="357"/>
        <v>0</v>
      </c>
      <c r="R403" s="71">
        <f t="shared" si="358"/>
        <v>1</v>
      </c>
      <c r="S403" s="70">
        <f t="shared" si="359"/>
        <v>517.79999999999995</v>
      </c>
      <c r="T403" s="72">
        <f t="shared" si="360"/>
        <v>0</v>
      </c>
      <c r="U403" s="73">
        <f t="shared" si="361"/>
        <v>0</v>
      </c>
      <c r="V403" s="73">
        <f t="shared" si="362"/>
        <v>0</v>
      </c>
      <c r="W403" s="73">
        <f t="shared" si="363"/>
        <v>0</v>
      </c>
      <c r="X403" s="73">
        <f t="shared" si="364"/>
        <v>0</v>
      </c>
      <c r="Y403" s="73">
        <f t="shared" si="365"/>
        <v>0</v>
      </c>
      <c r="Z403" s="73">
        <f t="shared" si="366"/>
        <v>0</v>
      </c>
      <c r="AA403" s="74"/>
      <c r="AB403" s="177"/>
      <c r="AC403" s="177"/>
      <c r="AD403" s="177"/>
      <c r="AE403" s="177"/>
      <c r="AF403" s="177"/>
      <c r="AG403" s="177"/>
      <c r="AH403" s="177"/>
      <c r="AI403" s="177"/>
      <c r="AJ403" s="177"/>
      <c r="AK403" s="177"/>
      <c r="AL403" s="177"/>
      <c r="AM403" s="177"/>
      <c r="AN403" s="177"/>
      <c r="AO403" s="177"/>
      <c r="AP403" s="177"/>
      <c r="AQ403" s="177"/>
      <c r="AR403" s="177"/>
      <c r="AS403" s="177"/>
      <c r="AT403" s="177"/>
      <c r="AU403" s="71">
        <f t="shared" si="367"/>
        <v>1</v>
      </c>
      <c r="AV403" s="76">
        <f t="shared" si="368"/>
        <v>0</v>
      </c>
      <c r="AW403" s="76">
        <f t="shared" si="369"/>
        <v>0</v>
      </c>
      <c r="AX403" s="76">
        <f t="shared" si="370"/>
        <v>0</v>
      </c>
      <c r="AY403" s="76">
        <f t="shared" si="371"/>
        <v>0</v>
      </c>
      <c r="AZ403" s="76">
        <f t="shared" si="372"/>
        <v>0</v>
      </c>
      <c r="BA403" s="71">
        <f t="shared" si="373"/>
        <v>1</v>
      </c>
      <c r="BB403" s="71">
        <f t="shared" si="374"/>
        <v>0</v>
      </c>
      <c r="BC403" s="77">
        <f t="shared" si="375"/>
        <v>0</v>
      </c>
      <c r="BD403" s="77">
        <f t="shared" si="376"/>
        <v>0</v>
      </c>
      <c r="BE403" s="77">
        <f t="shared" si="377"/>
        <v>0</v>
      </c>
      <c r="BF403" s="77">
        <f t="shared" si="378"/>
        <v>0</v>
      </c>
      <c r="BG403" s="77">
        <f t="shared" si="379"/>
        <v>0</v>
      </c>
      <c r="BH403" s="77">
        <f t="shared" si="380"/>
        <v>0</v>
      </c>
      <c r="BI403" s="77">
        <f t="shared" si="381"/>
        <v>0</v>
      </c>
      <c r="BJ403" s="77">
        <f t="shared" si="382"/>
        <v>0</v>
      </c>
      <c r="BK403" s="77">
        <f t="shared" si="383"/>
        <v>0</v>
      </c>
      <c r="BL403" s="77">
        <f t="shared" si="384"/>
        <v>0</v>
      </c>
      <c r="BM403" s="77">
        <f t="shared" si="385"/>
        <v>0</v>
      </c>
      <c r="BN403" s="77">
        <f t="shared" si="386"/>
        <v>0</v>
      </c>
      <c r="BO403" s="77">
        <f t="shared" si="387"/>
        <v>0</v>
      </c>
      <c r="BP403" s="77">
        <f t="shared" si="388"/>
        <v>0</v>
      </c>
      <c r="BQ403" s="77">
        <f t="shared" si="389"/>
        <v>0</v>
      </c>
      <c r="BR403" s="77">
        <f t="shared" si="390"/>
        <v>0</v>
      </c>
      <c r="BS403" s="77">
        <f t="shared" si="391"/>
        <v>0</v>
      </c>
      <c r="BT403" s="77">
        <f t="shared" si="392"/>
        <v>0</v>
      </c>
      <c r="BU403" s="77">
        <f t="shared" si="393"/>
        <v>0</v>
      </c>
      <c r="BV403" s="77">
        <f t="shared" si="394"/>
        <v>0</v>
      </c>
      <c r="BW403" s="177"/>
      <c r="BX403" s="12" t="str">
        <f t="shared" si="395"/>
        <v/>
      </c>
      <c r="BY403" s="95">
        <f t="shared" si="396"/>
        <v>0</v>
      </c>
      <c r="BZ403" s="177">
        <f t="shared" si="397"/>
        <v>0</v>
      </c>
      <c r="CA403" s="177">
        <f t="shared" si="398"/>
        <v>0</v>
      </c>
      <c r="CB403" s="177">
        <f t="shared" si="399"/>
        <v>0</v>
      </c>
      <c r="CC403" s="177">
        <f t="shared" si="400"/>
        <v>0</v>
      </c>
      <c r="CD403" s="177">
        <f t="shared" si="401"/>
        <v>0</v>
      </c>
      <c r="CE403" s="177">
        <f t="shared" si="402"/>
        <v>0</v>
      </c>
      <c r="CF403" s="177">
        <f t="shared" si="403"/>
        <v>0</v>
      </c>
      <c r="CG403" s="9"/>
    </row>
    <row r="404" spans="1:85">
      <c r="A404" s="205" t="s">
        <v>1127</v>
      </c>
      <c r="B404" s="186" t="s">
        <v>1128</v>
      </c>
      <c r="C404" s="202" t="s">
        <v>1129</v>
      </c>
      <c r="D404" s="212" t="s">
        <v>1130</v>
      </c>
      <c r="E404" s="201">
        <v>33.03</v>
      </c>
      <c r="F404" s="221">
        <v>18.11</v>
      </c>
      <c r="G404" s="68">
        <f t="shared" si="352"/>
        <v>598.17330000000004</v>
      </c>
      <c r="H404" s="69"/>
      <c r="I404" s="70">
        <f t="shared" si="353"/>
        <v>0</v>
      </c>
      <c r="J404" s="69"/>
      <c r="K404" s="70">
        <f t="shared" si="354"/>
        <v>0</v>
      </c>
      <c r="L404" s="69"/>
      <c r="M404" s="70">
        <f t="shared" si="355"/>
        <v>0</v>
      </c>
      <c r="N404" s="69"/>
      <c r="O404" s="70">
        <f t="shared" si="356"/>
        <v>0</v>
      </c>
      <c r="P404" s="69"/>
      <c r="Q404" s="70">
        <f t="shared" si="357"/>
        <v>0</v>
      </c>
      <c r="R404" s="71">
        <f t="shared" si="358"/>
        <v>33.03</v>
      </c>
      <c r="S404" s="70">
        <f t="shared" si="359"/>
        <v>598.17330000000004</v>
      </c>
      <c r="T404" s="72">
        <f t="shared" si="360"/>
        <v>0</v>
      </c>
      <c r="U404" s="73">
        <f t="shared" si="361"/>
        <v>0</v>
      </c>
      <c r="V404" s="73">
        <f t="shared" si="362"/>
        <v>0</v>
      </c>
      <c r="W404" s="73">
        <f t="shared" si="363"/>
        <v>0</v>
      </c>
      <c r="X404" s="73">
        <f t="shared" si="364"/>
        <v>0</v>
      </c>
      <c r="Y404" s="73">
        <f t="shared" si="365"/>
        <v>0</v>
      </c>
      <c r="Z404" s="73">
        <f t="shared" si="366"/>
        <v>0</v>
      </c>
      <c r="AA404" s="74"/>
      <c r="AB404" s="177"/>
      <c r="AC404" s="177"/>
      <c r="AD404" s="177"/>
      <c r="AE404" s="177"/>
      <c r="AF404" s="177"/>
      <c r="AG404" s="177"/>
      <c r="AH404" s="177"/>
      <c r="AI404" s="177"/>
      <c r="AJ404" s="177"/>
      <c r="AK404" s="177"/>
      <c r="AL404" s="177"/>
      <c r="AM404" s="177"/>
      <c r="AN404" s="177"/>
      <c r="AO404" s="177"/>
      <c r="AP404" s="177"/>
      <c r="AQ404" s="177"/>
      <c r="AR404" s="177"/>
      <c r="AS404" s="177"/>
      <c r="AT404" s="177"/>
      <c r="AU404" s="71">
        <f t="shared" si="367"/>
        <v>33.03</v>
      </c>
      <c r="AV404" s="76">
        <f t="shared" si="368"/>
        <v>0</v>
      </c>
      <c r="AW404" s="76">
        <f t="shared" si="369"/>
        <v>0</v>
      </c>
      <c r="AX404" s="76">
        <f t="shared" si="370"/>
        <v>0</v>
      </c>
      <c r="AY404" s="76">
        <f t="shared" si="371"/>
        <v>0</v>
      </c>
      <c r="AZ404" s="76">
        <f t="shared" si="372"/>
        <v>0</v>
      </c>
      <c r="BA404" s="71">
        <f t="shared" si="373"/>
        <v>33.03</v>
      </c>
      <c r="BB404" s="71">
        <f t="shared" si="374"/>
        <v>0</v>
      </c>
      <c r="BC404" s="77">
        <f t="shared" si="375"/>
        <v>0</v>
      </c>
      <c r="BD404" s="77">
        <f t="shared" si="376"/>
        <v>0</v>
      </c>
      <c r="BE404" s="77">
        <f t="shared" si="377"/>
        <v>0</v>
      </c>
      <c r="BF404" s="77">
        <f t="shared" si="378"/>
        <v>0</v>
      </c>
      <c r="BG404" s="77">
        <f t="shared" si="379"/>
        <v>0</v>
      </c>
      <c r="BH404" s="77">
        <f t="shared" si="380"/>
        <v>0</v>
      </c>
      <c r="BI404" s="77">
        <f t="shared" si="381"/>
        <v>0</v>
      </c>
      <c r="BJ404" s="77">
        <f t="shared" si="382"/>
        <v>0</v>
      </c>
      <c r="BK404" s="77">
        <f t="shared" si="383"/>
        <v>0</v>
      </c>
      <c r="BL404" s="77">
        <f t="shared" si="384"/>
        <v>0</v>
      </c>
      <c r="BM404" s="77">
        <f t="shared" si="385"/>
        <v>0</v>
      </c>
      <c r="BN404" s="77">
        <f t="shared" si="386"/>
        <v>0</v>
      </c>
      <c r="BO404" s="77">
        <f t="shared" si="387"/>
        <v>0</v>
      </c>
      <c r="BP404" s="77">
        <f t="shared" si="388"/>
        <v>0</v>
      </c>
      <c r="BQ404" s="77">
        <f t="shared" si="389"/>
        <v>0</v>
      </c>
      <c r="BR404" s="77">
        <f t="shared" si="390"/>
        <v>0</v>
      </c>
      <c r="BS404" s="77">
        <f t="shared" si="391"/>
        <v>0</v>
      </c>
      <c r="BT404" s="77">
        <f t="shared" si="392"/>
        <v>0</v>
      </c>
      <c r="BU404" s="77">
        <f t="shared" si="393"/>
        <v>0</v>
      </c>
      <c r="BV404" s="77">
        <f t="shared" si="394"/>
        <v>0</v>
      </c>
      <c r="BW404" s="177"/>
      <c r="BX404" s="12" t="str">
        <f t="shared" si="395"/>
        <v/>
      </c>
      <c r="BY404" s="95">
        <f t="shared" si="396"/>
        <v>0</v>
      </c>
      <c r="BZ404" s="177">
        <f t="shared" si="397"/>
        <v>0</v>
      </c>
      <c r="CA404" s="177">
        <f t="shared" si="398"/>
        <v>0</v>
      </c>
      <c r="CB404" s="177">
        <f t="shared" si="399"/>
        <v>0</v>
      </c>
      <c r="CC404" s="177">
        <f t="shared" si="400"/>
        <v>0</v>
      </c>
      <c r="CD404" s="177">
        <f t="shared" si="401"/>
        <v>0</v>
      </c>
      <c r="CE404" s="177">
        <f t="shared" si="402"/>
        <v>0</v>
      </c>
      <c r="CF404" s="177">
        <f t="shared" si="403"/>
        <v>0</v>
      </c>
      <c r="CG404" s="9"/>
    </row>
    <row r="405" spans="1:85">
      <c r="A405" s="205" t="s">
        <v>1131</v>
      </c>
      <c r="B405" s="186" t="s">
        <v>1132</v>
      </c>
      <c r="C405" s="202" t="s">
        <v>1133</v>
      </c>
      <c r="D405" s="212" t="s">
        <v>1130</v>
      </c>
      <c r="E405" s="201">
        <v>15.3</v>
      </c>
      <c r="F405" s="221">
        <v>49.73</v>
      </c>
      <c r="G405" s="68">
        <f t="shared" si="352"/>
        <v>760.86900000000003</v>
      </c>
      <c r="H405" s="69"/>
      <c r="I405" s="70">
        <f t="shared" si="353"/>
        <v>0</v>
      </c>
      <c r="J405" s="69"/>
      <c r="K405" s="70">
        <f t="shared" si="354"/>
        <v>0</v>
      </c>
      <c r="L405" s="69"/>
      <c r="M405" s="70">
        <f t="shared" si="355"/>
        <v>0</v>
      </c>
      <c r="N405" s="69"/>
      <c r="O405" s="70">
        <f t="shared" si="356"/>
        <v>0</v>
      </c>
      <c r="P405" s="69"/>
      <c r="Q405" s="70">
        <f t="shared" si="357"/>
        <v>0</v>
      </c>
      <c r="R405" s="71">
        <f t="shared" si="358"/>
        <v>15.3</v>
      </c>
      <c r="S405" s="70">
        <f t="shared" si="359"/>
        <v>760.86900000000003</v>
      </c>
      <c r="T405" s="72">
        <f t="shared" si="360"/>
        <v>0</v>
      </c>
      <c r="U405" s="73">
        <f t="shared" si="361"/>
        <v>0</v>
      </c>
      <c r="V405" s="73">
        <f t="shared" si="362"/>
        <v>0</v>
      </c>
      <c r="W405" s="73">
        <f t="shared" si="363"/>
        <v>0</v>
      </c>
      <c r="X405" s="73">
        <f t="shared" si="364"/>
        <v>0</v>
      </c>
      <c r="Y405" s="73">
        <f t="shared" si="365"/>
        <v>0</v>
      </c>
      <c r="Z405" s="73">
        <f t="shared" si="366"/>
        <v>0</v>
      </c>
      <c r="AA405" s="74"/>
      <c r="AB405" s="177"/>
      <c r="AC405" s="177"/>
      <c r="AD405" s="177"/>
      <c r="AE405" s="177"/>
      <c r="AF405" s="177"/>
      <c r="AG405" s="177"/>
      <c r="AH405" s="177"/>
      <c r="AI405" s="177"/>
      <c r="AJ405" s="177"/>
      <c r="AK405" s="177"/>
      <c r="AL405" s="177"/>
      <c r="AM405" s="177"/>
      <c r="AN405" s="177"/>
      <c r="AO405" s="177"/>
      <c r="AP405" s="177"/>
      <c r="AQ405" s="177"/>
      <c r="AR405" s="177"/>
      <c r="AS405" s="177"/>
      <c r="AT405" s="177"/>
      <c r="AU405" s="71">
        <f t="shared" si="367"/>
        <v>15.3</v>
      </c>
      <c r="AV405" s="76">
        <f t="shared" si="368"/>
        <v>0</v>
      </c>
      <c r="AW405" s="76">
        <f t="shared" si="369"/>
        <v>0</v>
      </c>
      <c r="AX405" s="76">
        <f t="shared" si="370"/>
        <v>0</v>
      </c>
      <c r="AY405" s="76">
        <f t="shared" si="371"/>
        <v>0</v>
      </c>
      <c r="AZ405" s="76">
        <f t="shared" si="372"/>
        <v>0</v>
      </c>
      <c r="BA405" s="71">
        <f t="shared" si="373"/>
        <v>15.3</v>
      </c>
      <c r="BB405" s="71">
        <f t="shared" si="374"/>
        <v>0</v>
      </c>
      <c r="BC405" s="77">
        <f t="shared" si="375"/>
        <v>0</v>
      </c>
      <c r="BD405" s="77">
        <f t="shared" si="376"/>
        <v>0</v>
      </c>
      <c r="BE405" s="77">
        <f t="shared" si="377"/>
        <v>0</v>
      </c>
      <c r="BF405" s="77">
        <f t="shared" si="378"/>
        <v>0</v>
      </c>
      <c r="BG405" s="77">
        <f t="shared" si="379"/>
        <v>0</v>
      </c>
      <c r="BH405" s="77">
        <f t="shared" si="380"/>
        <v>0</v>
      </c>
      <c r="BI405" s="77">
        <f t="shared" si="381"/>
        <v>0</v>
      </c>
      <c r="BJ405" s="77">
        <f t="shared" si="382"/>
        <v>0</v>
      </c>
      <c r="BK405" s="77">
        <f t="shared" si="383"/>
        <v>0</v>
      </c>
      <c r="BL405" s="77">
        <f t="shared" si="384"/>
        <v>0</v>
      </c>
      <c r="BM405" s="77">
        <f t="shared" si="385"/>
        <v>0</v>
      </c>
      <c r="BN405" s="77">
        <f t="shared" si="386"/>
        <v>0</v>
      </c>
      <c r="BO405" s="77">
        <f t="shared" si="387"/>
        <v>0</v>
      </c>
      <c r="BP405" s="77">
        <f t="shared" si="388"/>
        <v>0</v>
      </c>
      <c r="BQ405" s="77">
        <f t="shared" si="389"/>
        <v>0</v>
      </c>
      <c r="BR405" s="77">
        <f t="shared" si="390"/>
        <v>0</v>
      </c>
      <c r="BS405" s="77">
        <f t="shared" si="391"/>
        <v>0</v>
      </c>
      <c r="BT405" s="77">
        <f t="shared" si="392"/>
        <v>0</v>
      </c>
      <c r="BU405" s="77">
        <f t="shared" si="393"/>
        <v>0</v>
      </c>
      <c r="BV405" s="77">
        <f t="shared" si="394"/>
        <v>0</v>
      </c>
      <c r="BW405" s="177"/>
      <c r="BX405" s="12" t="str">
        <f t="shared" si="395"/>
        <v/>
      </c>
      <c r="BY405" s="95">
        <f t="shared" si="396"/>
        <v>0</v>
      </c>
      <c r="BZ405" s="177">
        <f t="shared" si="397"/>
        <v>0</v>
      </c>
      <c r="CA405" s="177">
        <f t="shared" si="398"/>
        <v>0</v>
      </c>
      <c r="CB405" s="177">
        <f t="shared" si="399"/>
        <v>0</v>
      </c>
      <c r="CC405" s="177">
        <f t="shared" si="400"/>
        <v>0</v>
      </c>
      <c r="CD405" s="177">
        <f t="shared" si="401"/>
        <v>0</v>
      </c>
      <c r="CE405" s="177">
        <f t="shared" si="402"/>
        <v>0</v>
      </c>
      <c r="CF405" s="177">
        <f t="shared" si="403"/>
        <v>0</v>
      </c>
      <c r="CG405" s="9"/>
    </row>
    <row r="406" spans="1:85">
      <c r="A406" s="205" t="s">
        <v>1134</v>
      </c>
      <c r="B406" s="186" t="s">
        <v>1135</v>
      </c>
      <c r="C406" s="202" t="s">
        <v>1136</v>
      </c>
      <c r="D406" s="212" t="s">
        <v>1137</v>
      </c>
      <c r="E406" s="201">
        <v>44</v>
      </c>
      <c r="F406" s="221">
        <v>32.869999999999997</v>
      </c>
      <c r="G406" s="68">
        <f t="shared" si="352"/>
        <v>1446.28</v>
      </c>
      <c r="H406" s="69"/>
      <c r="I406" s="70">
        <f t="shared" si="353"/>
        <v>0</v>
      </c>
      <c r="J406" s="69"/>
      <c r="K406" s="70">
        <f t="shared" si="354"/>
        <v>0</v>
      </c>
      <c r="L406" s="69"/>
      <c r="M406" s="70">
        <f t="shared" si="355"/>
        <v>0</v>
      </c>
      <c r="N406" s="69"/>
      <c r="O406" s="70">
        <f t="shared" si="356"/>
        <v>0</v>
      </c>
      <c r="P406" s="69"/>
      <c r="Q406" s="70">
        <f t="shared" si="357"/>
        <v>0</v>
      </c>
      <c r="R406" s="71">
        <f t="shared" si="358"/>
        <v>44</v>
      </c>
      <c r="S406" s="70">
        <f t="shared" si="359"/>
        <v>1446.28</v>
      </c>
      <c r="T406" s="72">
        <f t="shared" si="360"/>
        <v>0</v>
      </c>
      <c r="U406" s="73">
        <f t="shared" si="361"/>
        <v>0</v>
      </c>
      <c r="V406" s="73">
        <f t="shared" si="362"/>
        <v>0</v>
      </c>
      <c r="W406" s="73">
        <f t="shared" si="363"/>
        <v>0</v>
      </c>
      <c r="X406" s="73">
        <f t="shared" si="364"/>
        <v>0</v>
      </c>
      <c r="Y406" s="73">
        <f t="shared" si="365"/>
        <v>0</v>
      </c>
      <c r="Z406" s="73">
        <f t="shared" si="366"/>
        <v>0</v>
      </c>
      <c r="AA406" s="74"/>
      <c r="AB406" s="177"/>
      <c r="AC406" s="177"/>
      <c r="AD406" s="177"/>
      <c r="AE406" s="177"/>
      <c r="AF406" s="177"/>
      <c r="AG406" s="177"/>
      <c r="AH406" s="177"/>
      <c r="AI406" s="177"/>
      <c r="AJ406" s="177"/>
      <c r="AK406" s="177"/>
      <c r="AL406" s="177"/>
      <c r="AM406" s="177"/>
      <c r="AN406" s="177"/>
      <c r="AO406" s="177"/>
      <c r="AP406" s="177"/>
      <c r="AQ406" s="177"/>
      <c r="AR406" s="177"/>
      <c r="AS406" s="177"/>
      <c r="AT406" s="177"/>
      <c r="AU406" s="71">
        <f t="shared" si="367"/>
        <v>44</v>
      </c>
      <c r="AV406" s="76">
        <f t="shared" si="368"/>
        <v>0</v>
      </c>
      <c r="AW406" s="76">
        <f t="shared" si="369"/>
        <v>0</v>
      </c>
      <c r="AX406" s="76">
        <f t="shared" si="370"/>
        <v>0</v>
      </c>
      <c r="AY406" s="76">
        <f t="shared" si="371"/>
        <v>0</v>
      </c>
      <c r="AZ406" s="76">
        <f t="shared" si="372"/>
        <v>0</v>
      </c>
      <c r="BA406" s="71">
        <f t="shared" si="373"/>
        <v>44</v>
      </c>
      <c r="BB406" s="71">
        <f t="shared" si="374"/>
        <v>0</v>
      </c>
      <c r="BC406" s="77">
        <f t="shared" si="375"/>
        <v>0</v>
      </c>
      <c r="BD406" s="77">
        <f t="shared" si="376"/>
        <v>0</v>
      </c>
      <c r="BE406" s="77">
        <f t="shared" si="377"/>
        <v>0</v>
      </c>
      <c r="BF406" s="77">
        <f t="shared" si="378"/>
        <v>0</v>
      </c>
      <c r="BG406" s="77">
        <f t="shared" si="379"/>
        <v>0</v>
      </c>
      <c r="BH406" s="77">
        <f t="shared" si="380"/>
        <v>0</v>
      </c>
      <c r="BI406" s="77">
        <f t="shared" si="381"/>
        <v>0</v>
      </c>
      <c r="BJ406" s="77">
        <f t="shared" si="382"/>
        <v>0</v>
      </c>
      <c r="BK406" s="77">
        <f t="shared" si="383"/>
        <v>0</v>
      </c>
      <c r="BL406" s="77">
        <f t="shared" si="384"/>
        <v>0</v>
      </c>
      <c r="BM406" s="77">
        <f t="shared" si="385"/>
        <v>0</v>
      </c>
      <c r="BN406" s="77">
        <f t="shared" si="386"/>
        <v>0</v>
      </c>
      <c r="BO406" s="77">
        <f t="shared" si="387"/>
        <v>0</v>
      </c>
      <c r="BP406" s="77">
        <f t="shared" si="388"/>
        <v>0</v>
      </c>
      <c r="BQ406" s="77">
        <f t="shared" si="389"/>
        <v>0</v>
      </c>
      <c r="BR406" s="77">
        <f t="shared" si="390"/>
        <v>0</v>
      </c>
      <c r="BS406" s="77">
        <f t="shared" si="391"/>
        <v>0</v>
      </c>
      <c r="BT406" s="77">
        <f t="shared" si="392"/>
        <v>0</v>
      </c>
      <c r="BU406" s="77">
        <f t="shared" si="393"/>
        <v>0</v>
      </c>
      <c r="BV406" s="77">
        <f t="shared" si="394"/>
        <v>0</v>
      </c>
      <c r="BW406" s="177"/>
      <c r="BX406" s="12" t="str">
        <f t="shared" si="395"/>
        <v/>
      </c>
      <c r="BY406" s="95">
        <f t="shared" si="396"/>
        <v>0</v>
      </c>
      <c r="BZ406" s="177">
        <f t="shared" si="397"/>
        <v>0</v>
      </c>
      <c r="CA406" s="177">
        <f t="shared" si="398"/>
        <v>0</v>
      </c>
      <c r="CB406" s="177">
        <f t="shared" si="399"/>
        <v>0</v>
      </c>
      <c r="CC406" s="177">
        <f t="shared" si="400"/>
        <v>0</v>
      </c>
      <c r="CD406" s="177">
        <f t="shared" si="401"/>
        <v>0</v>
      </c>
      <c r="CE406" s="177">
        <f t="shared" si="402"/>
        <v>0</v>
      </c>
      <c r="CF406" s="177">
        <f t="shared" si="403"/>
        <v>0</v>
      </c>
      <c r="CG406" s="9"/>
    </row>
    <row r="407" spans="1:85">
      <c r="A407" s="205" t="s">
        <v>1134</v>
      </c>
      <c r="B407" s="186" t="s">
        <v>1138</v>
      </c>
      <c r="C407" s="202" t="s">
        <v>1139</v>
      </c>
      <c r="D407" s="212" t="s">
        <v>1137</v>
      </c>
      <c r="E407" s="201">
        <v>69</v>
      </c>
      <c r="F407" s="221">
        <v>32.869999999999997</v>
      </c>
      <c r="G407" s="68">
        <f t="shared" si="352"/>
        <v>2268.0299999999997</v>
      </c>
      <c r="H407" s="69"/>
      <c r="I407" s="70">
        <f t="shared" si="353"/>
        <v>0</v>
      </c>
      <c r="J407" s="69"/>
      <c r="K407" s="70">
        <f t="shared" si="354"/>
        <v>0</v>
      </c>
      <c r="L407" s="69"/>
      <c r="M407" s="70">
        <f t="shared" si="355"/>
        <v>0</v>
      </c>
      <c r="N407" s="69"/>
      <c r="O407" s="70">
        <f t="shared" si="356"/>
        <v>0</v>
      </c>
      <c r="P407" s="69"/>
      <c r="Q407" s="70">
        <f t="shared" si="357"/>
        <v>0</v>
      </c>
      <c r="R407" s="71">
        <f t="shared" si="358"/>
        <v>69</v>
      </c>
      <c r="S407" s="70">
        <f t="shared" si="359"/>
        <v>2268.0299999999997</v>
      </c>
      <c r="T407" s="72">
        <f t="shared" si="360"/>
        <v>0</v>
      </c>
      <c r="U407" s="73">
        <f t="shared" si="361"/>
        <v>0</v>
      </c>
      <c r="V407" s="73">
        <f t="shared" si="362"/>
        <v>0</v>
      </c>
      <c r="W407" s="73">
        <f t="shared" si="363"/>
        <v>0</v>
      </c>
      <c r="X407" s="73">
        <f t="shared" si="364"/>
        <v>0</v>
      </c>
      <c r="Y407" s="73">
        <f t="shared" si="365"/>
        <v>0</v>
      </c>
      <c r="Z407" s="73">
        <f t="shared" si="366"/>
        <v>0</v>
      </c>
      <c r="AA407" s="74"/>
      <c r="AB407" s="177"/>
      <c r="AC407" s="177"/>
      <c r="AD407" s="177"/>
      <c r="AE407" s="177"/>
      <c r="AF407" s="177"/>
      <c r="AG407" s="177"/>
      <c r="AH407" s="177"/>
      <c r="AI407" s="177"/>
      <c r="AJ407" s="177"/>
      <c r="AK407" s="177"/>
      <c r="AL407" s="177"/>
      <c r="AM407" s="177"/>
      <c r="AN407" s="177"/>
      <c r="AO407" s="177"/>
      <c r="AP407" s="177"/>
      <c r="AQ407" s="177"/>
      <c r="AR407" s="177"/>
      <c r="AS407" s="177"/>
      <c r="AT407" s="177"/>
      <c r="AU407" s="71">
        <f t="shared" si="367"/>
        <v>69</v>
      </c>
      <c r="AV407" s="76">
        <f t="shared" si="368"/>
        <v>0</v>
      </c>
      <c r="AW407" s="76">
        <f t="shared" si="369"/>
        <v>0</v>
      </c>
      <c r="AX407" s="76">
        <f t="shared" si="370"/>
        <v>0</v>
      </c>
      <c r="AY407" s="76">
        <f t="shared" si="371"/>
        <v>0</v>
      </c>
      <c r="AZ407" s="76">
        <f t="shared" si="372"/>
        <v>0</v>
      </c>
      <c r="BA407" s="71">
        <f t="shared" si="373"/>
        <v>69</v>
      </c>
      <c r="BB407" s="71">
        <f t="shared" si="374"/>
        <v>0</v>
      </c>
      <c r="BC407" s="77">
        <f t="shared" si="375"/>
        <v>0</v>
      </c>
      <c r="BD407" s="77">
        <f t="shared" si="376"/>
        <v>0</v>
      </c>
      <c r="BE407" s="77">
        <f t="shared" si="377"/>
        <v>0</v>
      </c>
      <c r="BF407" s="77">
        <f t="shared" si="378"/>
        <v>0</v>
      </c>
      <c r="BG407" s="77">
        <f t="shared" si="379"/>
        <v>0</v>
      </c>
      <c r="BH407" s="77">
        <f t="shared" si="380"/>
        <v>0</v>
      </c>
      <c r="BI407" s="77">
        <f t="shared" si="381"/>
        <v>0</v>
      </c>
      <c r="BJ407" s="77">
        <f t="shared" si="382"/>
        <v>0</v>
      </c>
      <c r="BK407" s="77">
        <f t="shared" si="383"/>
        <v>0</v>
      </c>
      <c r="BL407" s="77">
        <f t="shared" si="384"/>
        <v>0</v>
      </c>
      <c r="BM407" s="77">
        <f t="shared" si="385"/>
        <v>0</v>
      </c>
      <c r="BN407" s="77">
        <f t="shared" si="386"/>
        <v>0</v>
      </c>
      <c r="BO407" s="77">
        <f t="shared" si="387"/>
        <v>0</v>
      </c>
      <c r="BP407" s="77">
        <f t="shared" si="388"/>
        <v>0</v>
      </c>
      <c r="BQ407" s="77">
        <f t="shared" si="389"/>
        <v>0</v>
      </c>
      <c r="BR407" s="77">
        <f t="shared" si="390"/>
        <v>0</v>
      </c>
      <c r="BS407" s="77">
        <f t="shared" si="391"/>
        <v>0</v>
      </c>
      <c r="BT407" s="77">
        <f t="shared" si="392"/>
        <v>0</v>
      </c>
      <c r="BU407" s="77">
        <f t="shared" si="393"/>
        <v>0</v>
      </c>
      <c r="BV407" s="77">
        <f t="shared" si="394"/>
        <v>0</v>
      </c>
      <c r="BW407" s="177"/>
      <c r="BX407" s="12" t="str">
        <f t="shared" si="395"/>
        <v/>
      </c>
      <c r="BY407" s="95">
        <f t="shared" si="396"/>
        <v>0</v>
      </c>
      <c r="BZ407" s="177">
        <f t="shared" si="397"/>
        <v>0</v>
      </c>
      <c r="CA407" s="177">
        <f t="shared" si="398"/>
        <v>0</v>
      </c>
      <c r="CB407" s="177">
        <f t="shared" si="399"/>
        <v>0</v>
      </c>
      <c r="CC407" s="177">
        <f t="shared" si="400"/>
        <v>0</v>
      </c>
      <c r="CD407" s="177">
        <f t="shared" si="401"/>
        <v>0</v>
      </c>
      <c r="CE407" s="177">
        <f t="shared" si="402"/>
        <v>0</v>
      </c>
      <c r="CF407" s="177">
        <f t="shared" si="403"/>
        <v>0</v>
      </c>
      <c r="CG407" s="9"/>
    </row>
    <row r="408" spans="1:85">
      <c r="A408" s="205" t="s">
        <v>1140</v>
      </c>
      <c r="B408" s="186" t="s">
        <v>1141</v>
      </c>
      <c r="C408" s="202" t="s">
        <v>1142</v>
      </c>
      <c r="D408" s="212" t="s">
        <v>1137</v>
      </c>
      <c r="E408" s="201">
        <v>100</v>
      </c>
      <c r="F408" s="221">
        <v>1.92</v>
      </c>
      <c r="G408" s="68">
        <f t="shared" si="352"/>
        <v>192</v>
      </c>
      <c r="H408" s="69"/>
      <c r="I408" s="70">
        <f t="shared" si="353"/>
        <v>0</v>
      </c>
      <c r="J408" s="69"/>
      <c r="K408" s="70">
        <f t="shared" si="354"/>
        <v>0</v>
      </c>
      <c r="L408" s="69"/>
      <c r="M408" s="70">
        <f t="shared" si="355"/>
        <v>0</v>
      </c>
      <c r="N408" s="69"/>
      <c r="O408" s="70">
        <f t="shared" si="356"/>
        <v>0</v>
      </c>
      <c r="P408" s="69"/>
      <c r="Q408" s="70">
        <f t="shared" si="357"/>
        <v>0</v>
      </c>
      <c r="R408" s="71">
        <f t="shared" si="358"/>
        <v>100</v>
      </c>
      <c r="S408" s="70">
        <f t="shared" si="359"/>
        <v>192</v>
      </c>
      <c r="T408" s="72">
        <f t="shared" si="360"/>
        <v>0</v>
      </c>
      <c r="U408" s="73">
        <f t="shared" si="361"/>
        <v>0</v>
      </c>
      <c r="V408" s="73">
        <f t="shared" si="362"/>
        <v>0</v>
      </c>
      <c r="W408" s="73">
        <f t="shared" si="363"/>
        <v>0</v>
      </c>
      <c r="X408" s="73">
        <f t="shared" si="364"/>
        <v>0</v>
      </c>
      <c r="Y408" s="73">
        <f t="shared" si="365"/>
        <v>0</v>
      </c>
      <c r="Z408" s="73">
        <f t="shared" si="366"/>
        <v>0</v>
      </c>
      <c r="AA408" s="74"/>
      <c r="AB408" s="177"/>
      <c r="AC408" s="177"/>
      <c r="AD408" s="177"/>
      <c r="AE408" s="177"/>
      <c r="AF408" s="177"/>
      <c r="AG408" s="177"/>
      <c r="AH408" s="177"/>
      <c r="AI408" s="177"/>
      <c r="AJ408" s="177"/>
      <c r="AK408" s="177"/>
      <c r="AL408" s="177"/>
      <c r="AM408" s="177"/>
      <c r="AN408" s="177"/>
      <c r="AO408" s="177"/>
      <c r="AP408" s="177"/>
      <c r="AQ408" s="177"/>
      <c r="AR408" s="177"/>
      <c r="AS408" s="177"/>
      <c r="AT408" s="177"/>
      <c r="AU408" s="71">
        <f t="shared" si="367"/>
        <v>100</v>
      </c>
      <c r="AV408" s="76">
        <f t="shared" si="368"/>
        <v>0</v>
      </c>
      <c r="AW408" s="76">
        <f t="shared" si="369"/>
        <v>0</v>
      </c>
      <c r="AX408" s="76">
        <f t="shared" si="370"/>
        <v>0</v>
      </c>
      <c r="AY408" s="76">
        <f t="shared" si="371"/>
        <v>0</v>
      </c>
      <c r="AZ408" s="76">
        <f t="shared" si="372"/>
        <v>0</v>
      </c>
      <c r="BA408" s="71">
        <f t="shared" si="373"/>
        <v>100</v>
      </c>
      <c r="BB408" s="71">
        <f t="shared" si="374"/>
        <v>0</v>
      </c>
      <c r="BC408" s="77">
        <f t="shared" si="375"/>
        <v>0</v>
      </c>
      <c r="BD408" s="77">
        <f t="shared" si="376"/>
        <v>0</v>
      </c>
      <c r="BE408" s="77">
        <f t="shared" si="377"/>
        <v>0</v>
      </c>
      <c r="BF408" s="77">
        <f t="shared" si="378"/>
        <v>0</v>
      </c>
      <c r="BG408" s="77">
        <f t="shared" si="379"/>
        <v>0</v>
      </c>
      <c r="BH408" s="77">
        <f t="shared" si="380"/>
        <v>0</v>
      </c>
      <c r="BI408" s="77">
        <f t="shared" si="381"/>
        <v>0</v>
      </c>
      <c r="BJ408" s="77">
        <f t="shared" si="382"/>
        <v>0</v>
      </c>
      <c r="BK408" s="77">
        <f t="shared" si="383"/>
        <v>0</v>
      </c>
      <c r="BL408" s="77">
        <f t="shared" si="384"/>
        <v>0</v>
      </c>
      <c r="BM408" s="77">
        <f t="shared" si="385"/>
        <v>0</v>
      </c>
      <c r="BN408" s="77">
        <f t="shared" si="386"/>
        <v>0</v>
      </c>
      <c r="BO408" s="77">
        <f t="shared" si="387"/>
        <v>0</v>
      </c>
      <c r="BP408" s="77">
        <f t="shared" si="388"/>
        <v>0</v>
      </c>
      <c r="BQ408" s="77">
        <f t="shared" si="389"/>
        <v>0</v>
      </c>
      <c r="BR408" s="77">
        <f t="shared" si="390"/>
        <v>0</v>
      </c>
      <c r="BS408" s="77">
        <f t="shared" si="391"/>
        <v>0</v>
      </c>
      <c r="BT408" s="77">
        <f t="shared" si="392"/>
        <v>0</v>
      </c>
      <c r="BU408" s="77">
        <f t="shared" si="393"/>
        <v>0</v>
      </c>
      <c r="BV408" s="77">
        <f t="shared" si="394"/>
        <v>0</v>
      </c>
      <c r="BW408" s="177"/>
      <c r="BX408" s="12" t="str">
        <f t="shared" si="395"/>
        <v/>
      </c>
      <c r="BY408" s="95">
        <f t="shared" si="396"/>
        <v>0</v>
      </c>
      <c r="BZ408" s="177">
        <f t="shared" si="397"/>
        <v>0</v>
      </c>
      <c r="CA408" s="177">
        <f t="shared" si="398"/>
        <v>0</v>
      </c>
      <c r="CB408" s="177">
        <f t="shared" si="399"/>
        <v>0</v>
      </c>
      <c r="CC408" s="177">
        <f t="shared" si="400"/>
        <v>0</v>
      </c>
      <c r="CD408" s="177">
        <f t="shared" si="401"/>
        <v>0</v>
      </c>
      <c r="CE408" s="177">
        <f t="shared" si="402"/>
        <v>0</v>
      </c>
      <c r="CF408" s="177">
        <f t="shared" si="403"/>
        <v>0</v>
      </c>
      <c r="CG408" s="9"/>
    </row>
    <row r="409" spans="1:85">
      <c r="A409" s="205" t="s">
        <v>1143</v>
      </c>
      <c r="B409" s="186" t="s">
        <v>1144</v>
      </c>
      <c r="C409" s="202" t="s">
        <v>1145</v>
      </c>
      <c r="D409" s="212" t="s">
        <v>1137</v>
      </c>
      <c r="E409" s="201">
        <v>2</v>
      </c>
      <c r="F409" s="221">
        <v>26.71</v>
      </c>
      <c r="G409" s="68">
        <f t="shared" si="352"/>
        <v>53.42</v>
      </c>
      <c r="H409" s="69"/>
      <c r="I409" s="70">
        <f t="shared" si="353"/>
        <v>0</v>
      </c>
      <c r="J409" s="69"/>
      <c r="K409" s="70">
        <f t="shared" si="354"/>
        <v>0</v>
      </c>
      <c r="L409" s="69"/>
      <c r="M409" s="70">
        <f t="shared" si="355"/>
        <v>0</v>
      </c>
      <c r="N409" s="69"/>
      <c r="O409" s="70">
        <f t="shared" si="356"/>
        <v>0</v>
      </c>
      <c r="P409" s="69"/>
      <c r="Q409" s="70">
        <f t="shared" si="357"/>
        <v>0</v>
      </c>
      <c r="R409" s="71">
        <f t="shared" si="358"/>
        <v>2</v>
      </c>
      <c r="S409" s="70">
        <f t="shared" si="359"/>
        <v>53.42</v>
      </c>
      <c r="T409" s="72">
        <f t="shared" si="360"/>
        <v>0</v>
      </c>
      <c r="U409" s="73">
        <f t="shared" si="361"/>
        <v>0</v>
      </c>
      <c r="V409" s="73">
        <f t="shared" si="362"/>
        <v>0</v>
      </c>
      <c r="W409" s="73">
        <f t="shared" si="363"/>
        <v>0</v>
      </c>
      <c r="X409" s="73">
        <f t="shared" si="364"/>
        <v>0</v>
      </c>
      <c r="Y409" s="73">
        <f t="shared" si="365"/>
        <v>0</v>
      </c>
      <c r="Z409" s="73">
        <f t="shared" si="366"/>
        <v>0</v>
      </c>
      <c r="AA409" s="74"/>
      <c r="AB409" s="177"/>
      <c r="AC409" s="177"/>
      <c r="AD409" s="177"/>
      <c r="AE409" s="177"/>
      <c r="AF409" s="177"/>
      <c r="AG409" s="177"/>
      <c r="AH409" s="177"/>
      <c r="AI409" s="177"/>
      <c r="AJ409" s="177"/>
      <c r="AK409" s="177"/>
      <c r="AL409" s="177"/>
      <c r="AM409" s="177"/>
      <c r="AN409" s="177"/>
      <c r="AO409" s="177"/>
      <c r="AP409" s="177"/>
      <c r="AQ409" s="177"/>
      <c r="AR409" s="177"/>
      <c r="AS409" s="177"/>
      <c r="AT409" s="177"/>
      <c r="AU409" s="71">
        <f t="shared" si="367"/>
        <v>2</v>
      </c>
      <c r="AV409" s="76">
        <f t="shared" si="368"/>
        <v>0</v>
      </c>
      <c r="AW409" s="76">
        <f t="shared" si="369"/>
        <v>0</v>
      </c>
      <c r="AX409" s="76">
        <f t="shared" si="370"/>
        <v>0</v>
      </c>
      <c r="AY409" s="76">
        <f t="shared" si="371"/>
        <v>0</v>
      </c>
      <c r="AZ409" s="76">
        <f t="shared" si="372"/>
        <v>0</v>
      </c>
      <c r="BA409" s="71">
        <f t="shared" si="373"/>
        <v>2</v>
      </c>
      <c r="BB409" s="71">
        <f t="shared" si="374"/>
        <v>0</v>
      </c>
      <c r="BC409" s="77">
        <f t="shared" si="375"/>
        <v>0</v>
      </c>
      <c r="BD409" s="77">
        <f t="shared" si="376"/>
        <v>0</v>
      </c>
      <c r="BE409" s="77">
        <f t="shared" si="377"/>
        <v>0</v>
      </c>
      <c r="BF409" s="77">
        <f t="shared" si="378"/>
        <v>0</v>
      </c>
      <c r="BG409" s="77">
        <f t="shared" si="379"/>
        <v>0</v>
      </c>
      <c r="BH409" s="77">
        <f t="shared" si="380"/>
        <v>0</v>
      </c>
      <c r="BI409" s="77">
        <f t="shared" si="381"/>
        <v>0</v>
      </c>
      <c r="BJ409" s="77">
        <f t="shared" si="382"/>
        <v>0</v>
      </c>
      <c r="BK409" s="77">
        <f t="shared" si="383"/>
        <v>0</v>
      </c>
      <c r="BL409" s="77">
        <f t="shared" si="384"/>
        <v>0</v>
      </c>
      <c r="BM409" s="77">
        <f t="shared" si="385"/>
        <v>0</v>
      </c>
      <c r="BN409" s="77">
        <f t="shared" si="386"/>
        <v>0</v>
      </c>
      <c r="BO409" s="77">
        <f t="shared" si="387"/>
        <v>0</v>
      </c>
      <c r="BP409" s="77">
        <f t="shared" si="388"/>
        <v>0</v>
      </c>
      <c r="BQ409" s="77">
        <f t="shared" si="389"/>
        <v>0</v>
      </c>
      <c r="BR409" s="77">
        <f t="shared" si="390"/>
        <v>0</v>
      </c>
      <c r="BS409" s="77">
        <f t="shared" si="391"/>
        <v>0</v>
      </c>
      <c r="BT409" s="77">
        <f t="shared" si="392"/>
        <v>0</v>
      </c>
      <c r="BU409" s="77">
        <f t="shared" si="393"/>
        <v>0</v>
      </c>
      <c r="BV409" s="77">
        <f t="shared" si="394"/>
        <v>0</v>
      </c>
      <c r="BW409" s="177"/>
      <c r="BX409" s="12" t="str">
        <f t="shared" si="395"/>
        <v/>
      </c>
      <c r="BY409" s="95">
        <f t="shared" si="396"/>
        <v>0</v>
      </c>
      <c r="BZ409" s="177">
        <f t="shared" si="397"/>
        <v>0</v>
      </c>
      <c r="CA409" s="177">
        <f t="shared" si="398"/>
        <v>0</v>
      </c>
      <c r="CB409" s="177">
        <f t="shared" si="399"/>
        <v>0</v>
      </c>
      <c r="CC409" s="177">
        <f t="shared" si="400"/>
        <v>0</v>
      </c>
      <c r="CD409" s="177">
        <f t="shared" si="401"/>
        <v>0</v>
      </c>
      <c r="CE409" s="177">
        <f t="shared" si="402"/>
        <v>0</v>
      </c>
      <c r="CF409" s="177">
        <f t="shared" si="403"/>
        <v>0</v>
      </c>
      <c r="CG409" s="9"/>
    </row>
    <row r="410" spans="1:85">
      <c r="A410" s="205" t="s">
        <v>1146</v>
      </c>
      <c r="B410" s="186" t="s">
        <v>1147</v>
      </c>
      <c r="C410" s="202" t="s">
        <v>1148</v>
      </c>
      <c r="D410" s="212" t="s">
        <v>1137</v>
      </c>
      <c r="E410" s="201">
        <v>4</v>
      </c>
      <c r="F410" s="221">
        <v>2.1</v>
      </c>
      <c r="G410" s="68">
        <f t="shared" si="352"/>
        <v>8.4</v>
      </c>
      <c r="H410" s="69"/>
      <c r="I410" s="70">
        <f t="shared" si="353"/>
        <v>0</v>
      </c>
      <c r="J410" s="69"/>
      <c r="K410" s="70">
        <f t="shared" si="354"/>
        <v>0</v>
      </c>
      <c r="L410" s="69"/>
      <c r="M410" s="70">
        <f t="shared" si="355"/>
        <v>0</v>
      </c>
      <c r="N410" s="69"/>
      <c r="O410" s="70">
        <f t="shared" si="356"/>
        <v>0</v>
      </c>
      <c r="P410" s="69"/>
      <c r="Q410" s="70">
        <f t="shared" si="357"/>
        <v>0</v>
      </c>
      <c r="R410" s="71">
        <f t="shared" si="358"/>
        <v>4</v>
      </c>
      <c r="S410" s="70">
        <f t="shared" si="359"/>
        <v>8.4</v>
      </c>
      <c r="T410" s="72">
        <f t="shared" si="360"/>
        <v>0</v>
      </c>
      <c r="U410" s="73">
        <f t="shared" si="361"/>
        <v>0</v>
      </c>
      <c r="V410" s="73">
        <f t="shared" si="362"/>
        <v>0</v>
      </c>
      <c r="W410" s="73">
        <f t="shared" si="363"/>
        <v>0</v>
      </c>
      <c r="X410" s="73">
        <f t="shared" si="364"/>
        <v>0</v>
      </c>
      <c r="Y410" s="73">
        <f t="shared" si="365"/>
        <v>0</v>
      </c>
      <c r="Z410" s="73">
        <f t="shared" si="366"/>
        <v>0</v>
      </c>
      <c r="AA410" s="74"/>
      <c r="AB410" s="177"/>
      <c r="AC410" s="177"/>
      <c r="AD410" s="177"/>
      <c r="AE410" s="177"/>
      <c r="AF410" s="177"/>
      <c r="AG410" s="177"/>
      <c r="AH410" s="177"/>
      <c r="AI410" s="177"/>
      <c r="AJ410" s="177"/>
      <c r="AK410" s="177"/>
      <c r="AL410" s="177"/>
      <c r="AM410" s="177"/>
      <c r="AN410" s="177"/>
      <c r="AO410" s="177"/>
      <c r="AP410" s="177"/>
      <c r="AQ410" s="177"/>
      <c r="AR410" s="177"/>
      <c r="AS410" s="177"/>
      <c r="AT410" s="177"/>
      <c r="AU410" s="71">
        <f t="shared" si="367"/>
        <v>4</v>
      </c>
      <c r="AV410" s="76">
        <f t="shared" si="368"/>
        <v>0</v>
      </c>
      <c r="AW410" s="76">
        <f t="shared" si="369"/>
        <v>0</v>
      </c>
      <c r="AX410" s="76">
        <f t="shared" si="370"/>
        <v>0</v>
      </c>
      <c r="AY410" s="76">
        <f t="shared" si="371"/>
        <v>0</v>
      </c>
      <c r="AZ410" s="76">
        <f t="shared" si="372"/>
        <v>0</v>
      </c>
      <c r="BA410" s="71">
        <f t="shared" si="373"/>
        <v>4</v>
      </c>
      <c r="BB410" s="71">
        <f t="shared" si="374"/>
        <v>0</v>
      </c>
      <c r="BC410" s="77">
        <f t="shared" si="375"/>
        <v>0</v>
      </c>
      <c r="BD410" s="77">
        <f t="shared" si="376"/>
        <v>0</v>
      </c>
      <c r="BE410" s="77">
        <f t="shared" si="377"/>
        <v>0</v>
      </c>
      <c r="BF410" s="77">
        <f t="shared" si="378"/>
        <v>0</v>
      </c>
      <c r="BG410" s="77">
        <f t="shared" si="379"/>
        <v>0</v>
      </c>
      <c r="BH410" s="77">
        <f t="shared" si="380"/>
        <v>0</v>
      </c>
      <c r="BI410" s="77">
        <f t="shared" si="381"/>
        <v>0</v>
      </c>
      <c r="BJ410" s="77">
        <f t="shared" si="382"/>
        <v>0</v>
      </c>
      <c r="BK410" s="77">
        <f t="shared" si="383"/>
        <v>0</v>
      </c>
      <c r="BL410" s="77">
        <f t="shared" si="384"/>
        <v>0</v>
      </c>
      <c r="BM410" s="77">
        <f t="shared" si="385"/>
        <v>0</v>
      </c>
      <c r="BN410" s="77">
        <f t="shared" si="386"/>
        <v>0</v>
      </c>
      <c r="BO410" s="77">
        <f t="shared" si="387"/>
        <v>0</v>
      </c>
      <c r="BP410" s="77">
        <f t="shared" si="388"/>
        <v>0</v>
      </c>
      <c r="BQ410" s="77">
        <f t="shared" si="389"/>
        <v>0</v>
      </c>
      <c r="BR410" s="77">
        <f t="shared" si="390"/>
        <v>0</v>
      </c>
      <c r="BS410" s="77">
        <f t="shared" si="391"/>
        <v>0</v>
      </c>
      <c r="BT410" s="77">
        <f t="shared" si="392"/>
        <v>0</v>
      </c>
      <c r="BU410" s="77">
        <f t="shared" si="393"/>
        <v>0</v>
      </c>
      <c r="BV410" s="77">
        <f t="shared" si="394"/>
        <v>0</v>
      </c>
      <c r="BW410" s="177"/>
      <c r="BX410" s="12" t="str">
        <f t="shared" si="395"/>
        <v/>
      </c>
      <c r="BY410" s="95">
        <f t="shared" si="396"/>
        <v>0</v>
      </c>
      <c r="BZ410" s="177">
        <f t="shared" si="397"/>
        <v>0</v>
      </c>
      <c r="CA410" s="177">
        <f t="shared" si="398"/>
        <v>0</v>
      </c>
      <c r="CB410" s="177">
        <f t="shared" si="399"/>
        <v>0</v>
      </c>
      <c r="CC410" s="177">
        <f t="shared" si="400"/>
        <v>0</v>
      </c>
      <c r="CD410" s="177">
        <f t="shared" si="401"/>
        <v>0</v>
      </c>
      <c r="CE410" s="177">
        <f t="shared" si="402"/>
        <v>0</v>
      </c>
      <c r="CF410" s="177">
        <f t="shared" si="403"/>
        <v>0</v>
      </c>
      <c r="CG410" s="9"/>
    </row>
    <row r="411" spans="1:85">
      <c r="A411" s="205" t="s">
        <v>1149</v>
      </c>
      <c r="B411" s="186" t="s">
        <v>1150</v>
      </c>
      <c r="C411" s="202" t="s">
        <v>1151</v>
      </c>
      <c r="D411" s="212" t="s">
        <v>1137</v>
      </c>
      <c r="E411" s="201">
        <v>2</v>
      </c>
      <c r="F411" s="221">
        <v>17.97</v>
      </c>
      <c r="G411" s="68">
        <f t="shared" si="352"/>
        <v>35.94</v>
      </c>
      <c r="H411" s="69"/>
      <c r="I411" s="70">
        <f t="shared" si="353"/>
        <v>0</v>
      </c>
      <c r="J411" s="69"/>
      <c r="K411" s="70">
        <f t="shared" si="354"/>
        <v>0</v>
      </c>
      <c r="L411" s="69"/>
      <c r="M411" s="70">
        <f t="shared" si="355"/>
        <v>0</v>
      </c>
      <c r="N411" s="69"/>
      <c r="O411" s="70">
        <f t="shared" si="356"/>
        <v>0</v>
      </c>
      <c r="P411" s="69"/>
      <c r="Q411" s="70">
        <f t="shared" si="357"/>
        <v>0</v>
      </c>
      <c r="R411" s="71">
        <f t="shared" si="358"/>
        <v>2</v>
      </c>
      <c r="S411" s="70">
        <f t="shared" si="359"/>
        <v>35.94</v>
      </c>
      <c r="T411" s="72">
        <f t="shared" si="360"/>
        <v>0</v>
      </c>
      <c r="U411" s="73">
        <f t="shared" si="361"/>
        <v>0</v>
      </c>
      <c r="V411" s="73">
        <f t="shared" si="362"/>
        <v>0</v>
      </c>
      <c r="W411" s="73">
        <f t="shared" si="363"/>
        <v>0</v>
      </c>
      <c r="X411" s="73">
        <f t="shared" si="364"/>
        <v>0</v>
      </c>
      <c r="Y411" s="73">
        <f t="shared" si="365"/>
        <v>0</v>
      </c>
      <c r="Z411" s="73">
        <f t="shared" si="366"/>
        <v>0</v>
      </c>
      <c r="AA411" s="74"/>
      <c r="AB411" s="177"/>
      <c r="AC411" s="177"/>
      <c r="AD411" s="177"/>
      <c r="AE411" s="177"/>
      <c r="AF411" s="177"/>
      <c r="AG411" s="177"/>
      <c r="AH411" s="177"/>
      <c r="AI411" s="177"/>
      <c r="AJ411" s="177"/>
      <c r="AK411" s="177"/>
      <c r="AL411" s="177"/>
      <c r="AM411" s="177"/>
      <c r="AN411" s="177"/>
      <c r="AO411" s="177"/>
      <c r="AP411" s="177"/>
      <c r="AQ411" s="177"/>
      <c r="AR411" s="177"/>
      <c r="AS411" s="177"/>
      <c r="AT411" s="177"/>
      <c r="AU411" s="71">
        <f t="shared" si="367"/>
        <v>2</v>
      </c>
      <c r="AV411" s="76">
        <f t="shared" si="368"/>
        <v>0</v>
      </c>
      <c r="AW411" s="76">
        <f t="shared" si="369"/>
        <v>0</v>
      </c>
      <c r="AX411" s="76">
        <f t="shared" si="370"/>
        <v>0</v>
      </c>
      <c r="AY411" s="76">
        <f t="shared" si="371"/>
        <v>0</v>
      </c>
      <c r="AZ411" s="76">
        <f t="shared" si="372"/>
        <v>0</v>
      </c>
      <c r="BA411" s="71">
        <f t="shared" si="373"/>
        <v>2</v>
      </c>
      <c r="BB411" s="71">
        <f t="shared" si="374"/>
        <v>0</v>
      </c>
      <c r="BC411" s="77">
        <f t="shared" si="375"/>
        <v>0</v>
      </c>
      <c r="BD411" s="77">
        <f t="shared" si="376"/>
        <v>0</v>
      </c>
      <c r="BE411" s="77">
        <f t="shared" si="377"/>
        <v>0</v>
      </c>
      <c r="BF411" s="77">
        <f t="shared" si="378"/>
        <v>0</v>
      </c>
      <c r="BG411" s="77">
        <f t="shared" si="379"/>
        <v>0</v>
      </c>
      <c r="BH411" s="77">
        <f t="shared" si="380"/>
        <v>0</v>
      </c>
      <c r="BI411" s="77">
        <f t="shared" si="381"/>
        <v>0</v>
      </c>
      <c r="BJ411" s="77">
        <f t="shared" si="382"/>
        <v>0</v>
      </c>
      <c r="BK411" s="77">
        <f t="shared" si="383"/>
        <v>0</v>
      </c>
      <c r="BL411" s="77">
        <f t="shared" si="384"/>
        <v>0</v>
      </c>
      <c r="BM411" s="77">
        <f t="shared" si="385"/>
        <v>0</v>
      </c>
      <c r="BN411" s="77">
        <f t="shared" si="386"/>
        <v>0</v>
      </c>
      <c r="BO411" s="77">
        <f t="shared" si="387"/>
        <v>0</v>
      </c>
      <c r="BP411" s="77">
        <f t="shared" si="388"/>
        <v>0</v>
      </c>
      <c r="BQ411" s="77">
        <f t="shared" si="389"/>
        <v>0</v>
      </c>
      <c r="BR411" s="77">
        <f t="shared" si="390"/>
        <v>0</v>
      </c>
      <c r="BS411" s="77">
        <f t="shared" si="391"/>
        <v>0</v>
      </c>
      <c r="BT411" s="77">
        <f t="shared" si="392"/>
        <v>0</v>
      </c>
      <c r="BU411" s="77">
        <f t="shared" si="393"/>
        <v>0</v>
      </c>
      <c r="BV411" s="77">
        <f t="shared" si="394"/>
        <v>0</v>
      </c>
      <c r="BW411" s="177"/>
      <c r="BX411" s="12" t="str">
        <f t="shared" si="395"/>
        <v/>
      </c>
      <c r="BY411" s="95">
        <f t="shared" si="396"/>
        <v>0</v>
      </c>
      <c r="BZ411" s="177">
        <f t="shared" si="397"/>
        <v>0</v>
      </c>
      <c r="CA411" s="177">
        <f t="shared" si="398"/>
        <v>0</v>
      </c>
      <c r="CB411" s="177">
        <f t="shared" si="399"/>
        <v>0</v>
      </c>
      <c r="CC411" s="177">
        <f t="shared" si="400"/>
        <v>0</v>
      </c>
      <c r="CD411" s="177">
        <f t="shared" si="401"/>
        <v>0</v>
      </c>
      <c r="CE411" s="177">
        <f t="shared" si="402"/>
        <v>0</v>
      </c>
      <c r="CF411" s="177">
        <f t="shared" si="403"/>
        <v>0</v>
      </c>
      <c r="CG411" s="9"/>
    </row>
    <row r="412" spans="1:85">
      <c r="A412" s="205" t="s">
        <v>1152</v>
      </c>
      <c r="B412" s="186" t="s">
        <v>1153</v>
      </c>
      <c r="C412" s="202" t="s">
        <v>1154</v>
      </c>
      <c r="D412" s="212" t="s">
        <v>1137</v>
      </c>
      <c r="E412" s="201">
        <v>20</v>
      </c>
      <c r="F412" s="221">
        <v>1.92</v>
      </c>
      <c r="G412" s="68">
        <f t="shared" si="352"/>
        <v>38.4</v>
      </c>
      <c r="H412" s="69"/>
      <c r="I412" s="70">
        <f t="shared" si="353"/>
        <v>0</v>
      </c>
      <c r="J412" s="69"/>
      <c r="K412" s="70">
        <f t="shared" si="354"/>
        <v>0</v>
      </c>
      <c r="L412" s="69"/>
      <c r="M412" s="70">
        <f t="shared" si="355"/>
        <v>0</v>
      </c>
      <c r="N412" s="69"/>
      <c r="O412" s="70">
        <f t="shared" si="356"/>
        <v>0</v>
      </c>
      <c r="P412" s="69"/>
      <c r="Q412" s="70">
        <f t="shared" si="357"/>
        <v>0</v>
      </c>
      <c r="R412" s="71">
        <f t="shared" si="358"/>
        <v>20</v>
      </c>
      <c r="S412" s="70">
        <f t="shared" si="359"/>
        <v>38.4</v>
      </c>
      <c r="T412" s="72">
        <f t="shared" si="360"/>
        <v>0</v>
      </c>
      <c r="U412" s="73">
        <f t="shared" si="361"/>
        <v>0</v>
      </c>
      <c r="V412" s="73">
        <f t="shared" si="362"/>
        <v>0</v>
      </c>
      <c r="W412" s="73">
        <f t="shared" si="363"/>
        <v>0</v>
      </c>
      <c r="X412" s="73">
        <f t="shared" si="364"/>
        <v>0</v>
      </c>
      <c r="Y412" s="73">
        <f t="shared" si="365"/>
        <v>0</v>
      </c>
      <c r="Z412" s="73">
        <f t="shared" si="366"/>
        <v>0</v>
      </c>
      <c r="AA412" s="74"/>
      <c r="AB412" s="177"/>
      <c r="AC412" s="177"/>
      <c r="AD412" s="177"/>
      <c r="AE412" s="177"/>
      <c r="AF412" s="177"/>
      <c r="AG412" s="177"/>
      <c r="AH412" s="177"/>
      <c r="AI412" s="177"/>
      <c r="AJ412" s="177"/>
      <c r="AK412" s="177"/>
      <c r="AL412" s="177"/>
      <c r="AM412" s="177"/>
      <c r="AN412" s="177"/>
      <c r="AO412" s="177"/>
      <c r="AP412" s="177"/>
      <c r="AQ412" s="177"/>
      <c r="AR412" s="177"/>
      <c r="AS412" s="177"/>
      <c r="AT412" s="177"/>
      <c r="AU412" s="71">
        <f t="shared" si="367"/>
        <v>20</v>
      </c>
      <c r="AV412" s="76">
        <f t="shared" si="368"/>
        <v>0</v>
      </c>
      <c r="AW412" s="76">
        <f t="shared" si="369"/>
        <v>0</v>
      </c>
      <c r="AX412" s="76">
        <f t="shared" si="370"/>
        <v>0</v>
      </c>
      <c r="AY412" s="76">
        <f t="shared" si="371"/>
        <v>0</v>
      </c>
      <c r="AZ412" s="76">
        <f t="shared" si="372"/>
        <v>0</v>
      </c>
      <c r="BA412" s="71">
        <f t="shared" si="373"/>
        <v>20</v>
      </c>
      <c r="BB412" s="71">
        <f t="shared" si="374"/>
        <v>0</v>
      </c>
      <c r="BC412" s="77">
        <f t="shared" si="375"/>
        <v>0</v>
      </c>
      <c r="BD412" s="77">
        <f t="shared" si="376"/>
        <v>0</v>
      </c>
      <c r="BE412" s="77">
        <f t="shared" si="377"/>
        <v>0</v>
      </c>
      <c r="BF412" s="77">
        <f t="shared" si="378"/>
        <v>0</v>
      </c>
      <c r="BG412" s="77">
        <f t="shared" si="379"/>
        <v>0</v>
      </c>
      <c r="BH412" s="77">
        <f t="shared" si="380"/>
        <v>0</v>
      </c>
      <c r="BI412" s="77">
        <f t="shared" si="381"/>
        <v>0</v>
      </c>
      <c r="BJ412" s="77">
        <f t="shared" si="382"/>
        <v>0</v>
      </c>
      <c r="BK412" s="77">
        <f t="shared" si="383"/>
        <v>0</v>
      </c>
      <c r="BL412" s="77">
        <f t="shared" si="384"/>
        <v>0</v>
      </c>
      <c r="BM412" s="77">
        <f t="shared" si="385"/>
        <v>0</v>
      </c>
      <c r="BN412" s="77">
        <f t="shared" si="386"/>
        <v>0</v>
      </c>
      <c r="BO412" s="77">
        <f t="shared" si="387"/>
        <v>0</v>
      </c>
      <c r="BP412" s="77">
        <f t="shared" si="388"/>
        <v>0</v>
      </c>
      <c r="BQ412" s="77">
        <f t="shared" si="389"/>
        <v>0</v>
      </c>
      <c r="BR412" s="77">
        <f t="shared" si="390"/>
        <v>0</v>
      </c>
      <c r="BS412" s="77">
        <f t="shared" si="391"/>
        <v>0</v>
      </c>
      <c r="BT412" s="77">
        <f t="shared" si="392"/>
        <v>0</v>
      </c>
      <c r="BU412" s="77">
        <f t="shared" si="393"/>
        <v>0</v>
      </c>
      <c r="BV412" s="77">
        <f t="shared" si="394"/>
        <v>0</v>
      </c>
      <c r="BW412" s="177"/>
      <c r="BX412" s="12" t="str">
        <f t="shared" si="395"/>
        <v/>
      </c>
      <c r="BY412" s="95">
        <f t="shared" si="396"/>
        <v>0</v>
      </c>
      <c r="BZ412" s="177">
        <f t="shared" si="397"/>
        <v>0</v>
      </c>
      <c r="CA412" s="177">
        <f t="shared" si="398"/>
        <v>0</v>
      </c>
      <c r="CB412" s="177">
        <f t="shared" si="399"/>
        <v>0</v>
      </c>
      <c r="CC412" s="177">
        <f t="shared" si="400"/>
        <v>0</v>
      </c>
      <c r="CD412" s="177">
        <f t="shared" si="401"/>
        <v>0</v>
      </c>
      <c r="CE412" s="177">
        <f t="shared" si="402"/>
        <v>0</v>
      </c>
      <c r="CF412" s="177">
        <f t="shared" si="403"/>
        <v>0</v>
      </c>
      <c r="CG412" s="9"/>
    </row>
    <row r="413" spans="1:85">
      <c r="A413" s="205" t="s">
        <v>1155</v>
      </c>
      <c r="B413" s="186" t="s">
        <v>1156</v>
      </c>
      <c r="C413" s="202" t="s">
        <v>1157</v>
      </c>
      <c r="D413" s="212" t="s">
        <v>1158</v>
      </c>
      <c r="E413" s="201">
        <v>2</v>
      </c>
      <c r="F413" s="221">
        <v>34.82</v>
      </c>
      <c r="G413" s="68">
        <f t="shared" si="352"/>
        <v>69.64</v>
      </c>
      <c r="H413" s="69"/>
      <c r="I413" s="70">
        <f t="shared" si="353"/>
        <v>0</v>
      </c>
      <c r="J413" s="69"/>
      <c r="K413" s="70">
        <f t="shared" si="354"/>
        <v>0</v>
      </c>
      <c r="L413" s="69"/>
      <c r="M413" s="70">
        <f t="shared" si="355"/>
        <v>0</v>
      </c>
      <c r="N413" s="69"/>
      <c r="O413" s="70">
        <f t="shared" si="356"/>
        <v>0</v>
      </c>
      <c r="P413" s="69"/>
      <c r="Q413" s="70">
        <f t="shared" si="357"/>
        <v>0</v>
      </c>
      <c r="R413" s="71">
        <f t="shared" si="358"/>
        <v>2</v>
      </c>
      <c r="S413" s="70">
        <f t="shared" si="359"/>
        <v>69.64</v>
      </c>
      <c r="T413" s="72">
        <f t="shared" si="360"/>
        <v>0</v>
      </c>
      <c r="U413" s="73">
        <f t="shared" si="361"/>
        <v>0</v>
      </c>
      <c r="V413" s="73">
        <f t="shared" si="362"/>
        <v>0</v>
      </c>
      <c r="W413" s="73">
        <f t="shared" si="363"/>
        <v>0</v>
      </c>
      <c r="X413" s="73">
        <f t="shared" si="364"/>
        <v>0</v>
      </c>
      <c r="Y413" s="73">
        <f t="shared" si="365"/>
        <v>0</v>
      </c>
      <c r="Z413" s="73">
        <f t="shared" si="366"/>
        <v>0</v>
      </c>
      <c r="AA413" s="74"/>
      <c r="AB413" s="177"/>
      <c r="AC413" s="177"/>
      <c r="AD413" s="177"/>
      <c r="AE413" s="177"/>
      <c r="AF413" s="177"/>
      <c r="AG413" s="177"/>
      <c r="AH413" s="177"/>
      <c r="AI413" s="177"/>
      <c r="AJ413" s="177"/>
      <c r="AK413" s="177"/>
      <c r="AL413" s="177"/>
      <c r="AM413" s="177"/>
      <c r="AN413" s="177"/>
      <c r="AO413" s="177"/>
      <c r="AP413" s="177"/>
      <c r="AQ413" s="177"/>
      <c r="AR413" s="177"/>
      <c r="AS413" s="177"/>
      <c r="AT413" s="177"/>
      <c r="AU413" s="71">
        <f t="shared" si="367"/>
        <v>2</v>
      </c>
      <c r="AV413" s="76">
        <f t="shared" si="368"/>
        <v>0</v>
      </c>
      <c r="AW413" s="76">
        <f t="shared" si="369"/>
        <v>0</v>
      </c>
      <c r="AX413" s="76">
        <f t="shared" si="370"/>
        <v>0</v>
      </c>
      <c r="AY413" s="76">
        <f t="shared" si="371"/>
        <v>0</v>
      </c>
      <c r="AZ413" s="76">
        <f t="shared" si="372"/>
        <v>0</v>
      </c>
      <c r="BA413" s="71">
        <f t="shared" si="373"/>
        <v>2</v>
      </c>
      <c r="BB413" s="71">
        <f t="shared" si="374"/>
        <v>0</v>
      </c>
      <c r="BC413" s="77">
        <f t="shared" si="375"/>
        <v>0</v>
      </c>
      <c r="BD413" s="77">
        <f t="shared" si="376"/>
        <v>0</v>
      </c>
      <c r="BE413" s="77">
        <f t="shared" si="377"/>
        <v>0</v>
      </c>
      <c r="BF413" s="77">
        <f t="shared" si="378"/>
        <v>0</v>
      </c>
      <c r="BG413" s="77">
        <f t="shared" si="379"/>
        <v>0</v>
      </c>
      <c r="BH413" s="77">
        <f t="shared" si="380"/>
        <v>0</v>
      </c>
      <c r="BI413" s="77">
        <f t="shared" si="381"/>
        <v>0</v>
      </c>
      <c r="BJ413" s="77">
        <f t="shared" si="382"/>
        <v>0</v>
      </c>
      <c r="BK413" s="77">
        <f t="shared" si="383"/>
        <v>0</v>
      </c>
      <c r="BL413" s="77">
        <f t="shared" si="384"/>
        <v>0</v>
      </c>
      <c r="BM413" s="77">
        <f t="shared" si="385"/>
        <v>0</v>
      </c>
      <c r="BN413" s="77">
        <f t="shared" si="386"/>
        <v>0</v>
      </c>
      <c r="BO413" s="77">
        <f t="shared" si="387"/>
        <v>0</v>
      </c>
      <c r="BP413" s="77">
        <f t="shared" si="388"/>
        <v>0</v>
      </c>
      <c r="BQ413" s="77">
        <f t="shared" si="389"/>
        <v>0</v>
      </c>
      <c r="BR413" s="77">
        <f t="shared" si="390"/>
        <v>0</v>
      </c>
      <c r="BS413" s="77">
        <f t="shared" si="391"/>
        <v>0</v>
      </c>
      <c r="BT413" s="77">
        <f t="shared" si="392"/>
        <v>0</v>
      </c>
      <c r="BU413" s="77">
        <f t="shared" si="393"/>
        <v>0</v>
      </c>
      <c r="BV413" s="77">
        <f t="shared" si="394"/>
        <v>0</v>
      </c>
      <c r="BW413" s="177"/>
      <c r="BX413" s="12" t="str">
        <f t="shared" si="395"/>
        <v/>
      </c>
      <c r="BY413" s="95">
        <f t="shared" si="396"/>
        <v>0</v>
      </c>
      <c r="BZ413" s="177">
        <f t="shared" si="397"/>
        <v>0</v>
      </c>
      <c r="CA413" s="177">
        <f t="shared" si="398"/>
        <v>0</v>
      </c>
      <c r="CB413" s="177">
        <f t="shared" si="399"/>
        <v>0</v>
      </c>
      <c r="CC413" s="177">
        <f t="shared" si="400"/>
        <v>0</v>
      </c>
      <c r="CD413" s="177">
        <f t="shared" si="401"/>
        <v>0</v>
      </c>
      <c r="CE413" s="177">
        <f t="shared" si="402"/>
        <v>0</v>
      </c>
      <c r="CF413" s="177">
        <f t="shared" si="403"/>
        <v>0</v>
      </c>
      <c r="CG413" s="9"/>
    </row>
    <row r="414" spans="1:85">
      <c r="A414" s="58"/>
      <c r="B414" s="59" t="s">
        <v>85</v>
      </c>
      <c r="C414" s="60" t="s">
        <v>1159</v>
      </c>
      <c r="D414" s="61"/>
      <c r="E414" s="61"/>
      <c r="F414" s="61"/>
      <c r="G414" s="62">
        <f>SUM(G415:G417)</f>
        <v>1588.1</v>
      </c>
      <c r="H414" s="63"/>
      <c r="I414" s="64">
        <f t="shared" si="353"/>
        <v>0</v>
      </c>
      <c r="J414" s="63"/>
      <c r="K414" s="64">
        <f t="shared" si="354"/>
        <v>0</v>
      </c>
      <c r="L414" s="63"/>
      <c r="M414" s="64">
        <f t="shared" si="355"/>
        <v>0</v>
      </c>
      <c r="N414" s="63"/>
      <c r="O414" s="64">
        <f t="shared" si="356"/>
        <v>0</v>
      </c>
      <c r="P414" s="63"/>
      <c r="Q414" s="64">
        <f t="shared" si="357"/>
        <v>0</v>
      </c>
      <c r="R414" s="176">
        <f t="shared" si="358"/>
        <v>0</v>
      </c>
      <c r="S414" s="62">
        <f>SUM(S415:S417)</f>
        <v>1588.1</v>
      </c>
      <c r="T414" s="62"/>
      <c r="U414" s="62"/>
      <c r="V414" s="62"/>
      <c r="W414" s="62"/>
      <c r="X414" s="62"/>
      <c r="Y414" s="62"/>
      <c r="Z414" s="165">
        <f>IF(C414&lt;&gt;"",SUM(BC414:BV414)/S414,"")</f>
        <v>0</v>
      </c>
      <c r="AA414" s="63"/>
      <c r="AB414" s="63"/>
      <c r="AC414" s="63"/>
      <c r="AD414" s="63"/>
      <c r="AE414" s="63"/>
      <c r="AF414" s="63"/>
      <c r="AG414" s="63"/>
      <c r="AH414" s="63"/>
      <c r="AI414" s="63"/>
      <c r="AJ414" s="63"/>
      <c r="AK414" s="63"/>
      <c r="AL414" s="63"/>
      <c r="AM414" s="63"/>
      <c r="AN414" s="63"/>
      <c r="AO414" s="63"/>
      <c r="AP414" s="63"/>
      <c r="AQ414" s="63"/>
      <c r="AR414" s="63"/>
      <c r="AS414" s="63"/>
      <c r="AT414" s="63"/>
      <c r="AU414" s="67" t="str">
        <f t="shared" si="367"/>
        <v/>
      </c>
      <c r="AV414" s="63">
        <f t="shared" si="368"/>
        <v>0</v>
      </c>
      <c r="AW414" s="63">
        <f t="shared" si="369"/>
        <v>0</v>
      </c>
      <c r="AX414" s="63">
        <f t="shared" si="370"/>
        <v>0</v>
      </c>
      <c r="AY414" s="63">
        <f t="shared" si="371"/>
        <v>0</v>
      </c>
      <c r="AZ414" s="63">
        <f t="shared" si="372"/>
        <v>0</v>
      </c>
      <c r="BA414" s="67">
        <f t="shared" si="373"/>
        <v>0</v>
      </c>
      <c r="BB414" s="67">
        <f t="shared" si="374"/>
        <v>0</v>
      </c>
      <c r="BC414" s="62">
        <f>SUM(BC415:BC417)</f>
        <v>0</v>
      </c>
      <c r="BD414" s="62">
        <f t="shared" ref="BD414:BV414" si="405">SUM(BD415:BD417)</f>
        <v>0</v>
      </c>
      <c r="BE414" s="62">
        <f t="shared" si="405"/>
        <v>0</v>
      </c>
      <c r="BF414" s="62">
        <f t="shared" si="405"/>
        <v>0</v>
      </c>
      <c r="BG414" s="62">
        <f t="shared" si="405"/>
        <v>0</v>
      </c>
      <c r="BH414" s="62">
        <f t="shared" si="405"/>
        <v>0</v>
      </c>
      <c r="BI414" s="62">
        <f t="shared" si="405"/>
        <v>0</v>
      </c>
      <c r="BJ414" s="62">
        <f t="shared" si="405"/>
        <v>0</v>
      </c>
      <c r="BK414" s="62">
        <f t="shared" si="405"/>
        <v>0</v>
      </c>
      <c r="BL414" s="62">
        <f t="shared" si="405"/>
        <v>0</v>
      </c>
      <c r="BM414" s="62">
        <f t="shared" si="405"/>
        <v>0</v>
      </c>
      <c r="BN414" s="62">
        <f t="shared" si="405"/>
        <v>0</v>
      </c>
      <c r="BO414" s="62">
        <f t="shared" si="405"/>
        <v>0</v>
      </c>
      <c r="BP414" s="62">
        <f t="shared" si="405"/>
        <v>0</v>
      </c>
      <c r="BQ414" s="62">
        <f t="shared" si="405"/>
        <v>0</v>
      </c>
      <c r="BR414" s="62">
        <f t="shared" si="405"/>
        <v>0</v>
      </c>
      <c r="BS414" s="62">
        <f t="shared" si="405"/>
        <v>0</v>
      </c>
      <c r="BT414" s="62">
        <f t="shared" si="405"/>
        <v>0</v>
      </c>
      <c r="BU414" s="62">
        <f t="shared" si="405"/>
        <v>0</v>
      </c>
      <c r="BV414" s="62">
        <f t="shared" si="405"/>
        <v>0</v>
      </c>
      <c r="BW414" s="63"/>
      <c r="BX414" t="str">
        <f t="shared" si="395"/>
        <v/>
      </c>
      <c r="BY414" s="94">
        <f t="shared" si="396"/>
        <v>0</v>
      </c>
      <c r="BZ414" s="94">
        <f t="shared" si="397"/>
        <v>0</v>
      </c>
      <c r="CA414" s="94">
        <f t="shared" si="398"/>
        <v>0</v>
      </c>
      <c r="CB414" s="94">
        <f t="shared" si="399"/>
        <v>0</v>
      </c>
      <c r="CC414" s="94">
        <f t="shared" si="400"/>
        <v>0</v>
      </c>
      <c r="CD414" s="94">
        <f t="shared" si="401"/>
        <v>0</v>
      </c>
      <c r="CE414" s="94">
        <f t="shared" si="402"/>
        <v>0</v>
      </c>
      <c r="CF414" s="94">
        <f t="shared" si="403"/>
        <v>0</v>
      </c>
      <c r="CG414" s="9"/>
    </row>
    <row r="415" spans="1:85">
      <c r="A415" s="238" t="s">
        <v>1160</v>
      </c>
      <c r="B415" s="186" t="s">
        <v>1161</v>
      </c>
      <c r="C415" s="187" t="s">
        <v>1162</v>
      </c>
      <c r="D415" s="177" t="s">
        <v>61</v>
      </c>
      <c r="E415" s="74">
        <v>4</v>
      </c>
      <c r="F415" s="230">
        <v>145.43</v>
      </c>
      <c r="G415" s="68">
        <f t="shared" si="352"/>
        <v>581.72</v>
      </c>
      <c r="H415" s="69"/>
      <c r="I415" s="70">
        <f t="shared" si="353"/>
        <v>0</v>
      </c>
      <c r="J415" s="69"/>
      <c r="K415" s="70">
        <f t="shared" si="354"/>
        <v>0</v>
      </c>
      <c r="L415" s="69"/>
      <c r="M415" s="70">
        <f t="shared" si="355"/>
        <v>0</v>
      </c>
      <c r="N415" s="69"/>
      <c r="O415" s="70">
        <f t="shared" si="356"/>
        <v>0</v>
      </c>
      <c r="P415" s="69"/>
      <c r="Q415" s="70">
        <f t="shared" si="357"/>
        <v>0</v>
      </c>
      <c r="R415" s="71">
        <f t="shared" si="358"/>
        <v>4</v>
      </c>
      <c r="S415" s="70">
        <f t="shared" si="359"/>
        <v>581.72</v>
      </c>
      <c r="T415" s="72">
        <f t="shared" si="360"/>
        <v>0</v>
      </c>
      <c r="U415" s="73">
        <f t="shared" si="361"/>
        <v>0</v>
      </c>
      <c r="V415" s="73">
        <f t="shared" si="362"/>
        <v>0</v>
      </c>
      <c r="W415" s="73">
        <f t="shared" si="363"/>
        <v>0</v>
      </c>
      <c r="X415" s="73">
        <f t="shared" si="364"/>
        <v>0</v>
      </c>
      <c r="Y415" s="73">
        <f t="shared" si="365"/>
        <v>0</v>
      </c>
      <c r="Z415" s="73">
        <f t="shared" si="366"/>
        <v>0</v>
      </c>
      <c r="AA415" s="74"/>
      <c r="AB415" s="177"/>
      <c r="AC415" s="177"/>
      <c r="AD415" s="177"/>
      <c r="AE415" s="177"/>
      <c r="AF415" s="177"/>
      <c r="AG415" s="177"/>
      <c r="AH415" s="177"/>
      <c r="AI415" s="177"/>
      <c r="AJ415" s="177"/>
      <c r="AK415" s="177"/>
      <c r="AL415" s="177"/>
      <c r="AM415" s="177"/>
      <c r="AN415" s="177"/>
      <c r="AO415" s="177"/>
      <c r="AP415" s="177"/>
      <c r="AQ415" s="177"/>
      <c r="AR415" s="177"/>
      <c r="AS415" s="177"/>
      <c r="AT415" s="177"/>
      <c r="AU415" s="71">
        <f t="shared" si="367"/>
        <v>4</v>
      </c>
      <c r="AV415" s="76">
        <f t="shared" si="368"/>
        <v>0</v>
      </c>
      <c r="AW415" s="76">
        <f t="shared" si="369"/>
        <v>0</v>
      </c>
      <c r="AX415" s="76">
        <f t="shared" si="370"/>
        <v>0</v>
      </c>
      <c r="AY415" s="76">
        <f t="shared" si="371"/>
        <v>0</v>
      </c>
      <c r="AZ415" s="76">
        <f t="shared" si="372"/>
        <v>0</v>
      </c>
      <c r="BA415" s="71">
        <f t="shared" si="373"/>
        <v>4</v>
      </c>
      <c r="BB415" s="71">
        <f t="shared" si="374"/>
        <v>0</v>
      </c>
      <c r="BC415" s="77">
        <f t="shared" si="375"/>
        <v>0</v>
      </c>
      <c r="BD415" s="77">
        <f t="shared" si="376"/>
        <v>0</v>
      </c>
      <c r="BE415" s="77">
        <f t="shared" si="377"/>
        <v>0</v>
      </c>
      <c r="BF415" s="77">
        <f t="shared" si="378"/>
        <v>0</v>
      </c>
      <c r="BG415" s="77">
        <f t="shared" si="379"/>
        <v>0</v>
      </c>
      <c r="BH415" s="77">
        <f t="shared" si="380"/>
        <v>0</v>
      </c>
      <c r="BI415" s="77">
        <f t="shared" si="381"/>
        <v>0</v>
      </c>
      <c r="BJ415" s="77">
        <f t="shared" si="382"/>
        <v>0</v>
      </c>
      <c r="BK415" s="77">
        <f t="shared" si="383"/>
        <v>0</v>
      </c>
      <c r="BL415" s="77">
        <f t="shared" si="384"/>
        <v>0</v>
      </c>
      <c r="BM415" s="77">
        <f t="shared" si="385"/>
        <v>0</v>
      </c>
      <c r="BN415" s="77">
        <f t="shared" si="386"/>
        <v>0</v>
      </c>
      <c r="BO415" s="77">
        <f t="shared" si="387"/>
        <v>0</v>
      </c>
      <c r="BP415" s="77">
        <f t="shared" si="388"/>
        <v>0</v>
      </c>
      <c r="BQ415" s="77">
        <f t="shared" si="389"/>
        <v>0</v>
      </c>
      <c r="BR415" s="77">
        <f t="shared" si="390"/>
        <v>0</v>
      </c>
      <c r="BS415" s="77">
        <f t="shared" si="391"/>
        <v>0</v>
      </c>
      <c r="BT415" s="77">
        <f t="shared" si="392"/>
        <v>0</v>
      </c>
      <c r="BU415" s="77">
        <f t="shared" si="393"/>
        <v>0</v>
      </c>
      <c r="BV415" s="77">
        <f t="shared" si="394"/>
        <v>0</v>
      </c>
      <c r="BW415" s="177"/>
      <c r="BX415" s="12" t="str">
        <f t="shared" si="395"/>
        <v/>
      </c>
      <c r="BY415" s="95">
        <f t="shared" si="396"/>
        <v>0</v>
      </c>
      <c r="BZ415" s="177">
        <f t="shared" si="397"/>
        <v>0</v>
      </c>
      <c r="CA415" s="177">
        <f t="shared" si="398"/>
        <v>0</v>
      </c>
      <c r="CB415" s="177">
        <f t="shared" si="399"/>
        <v>0</v>
      </c>
      <c r="CC415" s="177">
        <f t="shared" si="400"/>
        <v>0</v>
      </c>
      <c r="CD415" s="177">
        <f t="shared" si="401"/>
        <v>0</v>
      </c>
      <c r="CE415" s="177">
        <f t="shared" si="402"/>
        <v>0</v>
      </c>
      <c r="CF415" s="177">
        <f t="shared" si="403"/>
        <v>0</v>
      </c>
      <c r="CG415" s="9"/>
    </row>
    <row r="416" spans="1:85">
      <c r="A416" s="185" t="s">
        <v>1163</v>
      </c>
      <c r="B416" s="186" t="s">
        <v>1164</v>
      </c>
      <c r="C416" s="192" t="s">
        <v>1165</v>
      </c>
      <c r="D416" s="177" t="s">
        <v>61</v>
      </c>
      <c r="E416" s="74">
        <v>6</v>
      </c>
      <c r="F416" s="230">
        <v>127.73</v>
      </c>
      <c r="G416" s="68">
        <f t="shared" si="352"/>
        <v>766.38</v>
      </c>
      <c r="H416" s="69"/>
      <c r="I416" s="70">
        <f t="shared" si="353"/>
        <v>0</v>
      </c>
      <c r="J416" s="69"/>
      <c r="K416" s="70">
        <f t="shared" si="354"/>
        <v>0</v>
      </c>
      <c r="L416" s="69"/>
      <c r="M416" s="70">
        <f t="shared" si="355"/>
        <v>0</v>
      </c>
      <c r="N416" s="69"/>
      <c r="O416" s="70">
        <f t="shared" si="356"/>
        <v>0</v>
      </c>
      <c r="P416" s="69"/>
      <c r="Q416" s="70">
        <f t="shared" si="357"/>
        <v>0</v>
      </c>
      <c r="R416" s="71">
        <f t="shared" si="358"/>
        <v>6</v>
      </c>
      <c r="S416" s="70">
        <f t="shared" si="359"/>
        <v>766.38</v>
      </c>
      <c r="T416" s="72">
        <f t="shared" si="360"/>
        <v>0</v>
      </c>
      <c r="U416" s="73">
        <f t="shared" si="361"/>
        <v>0</v>
      </c>
      <c r="V416" s="73">
        <f t="shared" si="362"/>
        <v>0</v>
      </c>
      <c r="W416" s="73">
        <f t="shared" si="363"/>
        <v>0</v>
      </c>
      <c r="X416" s="73">
        <f t="shared" si="364"/>
        <v>0</v>
      </c>
      <c r="Y416" s="73">
        <f t="shared" si="365"/>
        <v>0</v>
      </c>
      <c r="Z416" s="73">
        <f t="shared" si="366"/>
        <v>0</v>
      </c>
      <c r="AA416" s="74"/>
      <c r="AB416" s="177"/>
      <c r="AC416" s="177"/>
      <c r="AD416" s="177"/>
      <c r="AE416" s="177"/>
      <c r="AF416" s="177"/>
      <c r="AG416" s="177"/>
      <c r="AH416" s="177"/>
      <c r="AI416" s="177"/>
      <c r="AJ416" s="177"/>
      <c r="AK416" s="177"/>
      <c r="AL416" s="177"/>
      <c r="AM416" s="177"/>
      <c r="AN416" s="177"/>
      <c r="AO416" s="177"/>
      <c r="AP416" s="177"/>
      <c r="AQ416" s="177"/>
      <c r="AR416" s="177"/>
      <c r="AS416" s="177"/>
      <c r="AT416" s="177"/>
      <c r="AU416" s="71">
        <f t="shared" si="367"/>
        <v>6</v>
      </c>
      <c r="AV416" s="76">
        <f t="shared" si="368"/>
        <v>0</v>
      </c>
      <c r="AW416" s="76">
        <f t="shared" si="369"/>
        <v>0</v>
      </c>
      <c r="AX416" s="76">
        <f t="shared" si="370"/>
        <v>0</v>
      </c>
      <c r="AY416" s="76">
        <f t="shared" si="371"/>
        <v>0</v>
      </c>
      <c r="AZ416" s="76">
        <f t="shared" si="372"/>
        <v>0</v>
      </c>
      <c r="BA416" s="71">
        <f t="shared" si="373"/>
        <v>6</v>
      </c>
      <c r="BB416" s="71">
        <f t="shared" si="374"/>
        <v>0</v>
      </c>
      <c r="BC416" s="77">
        <f t="shared" si="375"/>
        <v>0</v>
      </c>
      <c r="BD416" s="77">
        <f t="shared" si="376"/>
        <v>0</v>
      </c>
      <c r="BE416" s="77">
        <f t="shared" si="377"/>
        <v>0</v>
      </c>
      <c r="BF416" s="77">
        <f t="shared" si="378"/>
        <v>0</v>
      </c>
      <c r="BG416" s="77">
        <f t="shared" si="379"/>
        <v>0</v>
      </c>
      <c r="BH416" s="77">
        <f t="shared" si="380"/>
        <v>0</v>
      </c>
      <c r="BI416" s="77">
        <f t="shared" si="381"/>
        <v>0</v>
      </c>
      <c r="BJ416" s="77">
        <f t="shared" si="382"/>
        <v>0</v>
      </c>
      <c r="BK416" s="77">
        <f t="shared" si="383"/>
        <v>0</v>
      </c>
      <c r="BL416" s="77">
        <f t="shared" si="384"/>
        <v>0</v>
      </c>
      <c r="BM416" s="77">
        <f t="shared" si="385"/>
        <v>0</v>
      </c>
      <c r="BN416" s="77">
        <f t="shared" si="386"/>
        <v>0</v>
      </c>
      <c r="BO416" s="77">
        <f t="shared" si="387"/>
        <v>0</v>
      </c>
      <c r="BP416" s="77">
        <f t="shared" si="388"/>
        <v>0</v>
      </c>
      <c r="BQ416" s="77">
        <f t="shared" si="389"/>
        <v>0</v>
      </c>
      <c r="BR416" s="77">
        <f t="shared" si="390"/>
        <v>0</v>
      </c>
      <c r="BS416" s="77">
        <f t="shared" si="391"/>
        <v>0</v>
      </c>
      <c r="BT416" s="77">
        <f t="shared" si="392"/>
        <v>0</v>
      </c>
      <c r="BU416" s="77">
        <f t="shared" si="393"/>
        <v>0</v>
      </c>
      <c r="BV416" s="77">
        <f t="shared" si="394"/>
        <v>0</v>
      </c>
      <c r="BW416" s="177"/>
      <c r="BX416" s="12" t="str">
        <f t="shared" si="395"/>
        <v/>
      </c>
      <c r="BY416" s="95">
        <f t="shared" si="396"/>
        <v>0</v>
      </c>
      <c r="BZ416" s="177">
        <f t="shared" si="397"/>
        <v>0</v>
      </c>
      <c r="CA416" s="177">
        <f t="shared" si="398"/>
        <v>0</v>
      </c>
      <c r="CB416" s="177">
        <f t="shared" si="399"/>
        <v>0</v>
      </c>
      <c r="CC416" s="177">
        <f t="shared" si="400"/>
        <v>0</v>
      </c>
      <c r="CD416" s="177">
        <f t="shared" si="401"/>
        <v>0</v>
      </c>
      <c r="CE416" s="177">
        <f t="shared" si="402"/>
        <v>0</v>
      </c>
      <c r="CF416" s="177">
        <f t="shared" si="403"/>
        <v>0</v>
      </c>
      <c r="CG416" s="9"/>
    </row>
    <row r="417" spans="1:85">
      <c r="A417" s="240" t="s">
        <v>1244</v>
      </c>
      <c r="B417" s="186" t="s">
        <v>1166</v>
      </c>
      <c r="C417" s="187" t="s">
        <v>1167</v>
      </c>
      <c r="D417" s="177" t="s">
        <v>61</v>
      </c>
      <c r="E417" s="74">
        <v>10</v>
      </c>
      <c r="F417" s="230">
        <v>24</v>
      </c>
      <c r="G417" s="68">
        <f t="shared" si="352"/>
        <v>240</v>
      </c>
      <c r="H417" s="69"/>
      <c r="I417" s="70">
        <f t="shared" si="353"/>
        <v>0</v>
      </c>
      <c r="J417" s="69"/>
      <c r="K417" s="70">
        <f t="shared" si="354"/>
        <v>0</v>
      </c>
      <c r="L417" s="69"/>
      <c r="M417" s="70">
        <f t="shared" si="355"/>
        <v>0</v>
      </c>
      <c r="N417" s="69"/>
      <c r="O417" s="70">
        <f t="shared" si="356"/>
        <v>0</v>
      </c>
      <c r="P417" s="69"/>
      <c r="Q417" s="70">
        <f t="shared" si="357"/>
        <v>0</v>
      </c>
      <c r="R417" s="71">
        <f t="shared" si="358"/>
        <v>10</v>
      </c>
      <c r="S417" s="70">
        <f t="shared" si="359"/>
        <v>240</v>
      </c>
      <c r="T417" s="72">
        <f t="shared" si="360"/>
        <v>0</v>
      </c>
      <c r="U417" s="73">
        <f t="shared" si="361"/>
        <v>0</v>
      </c>
      <c r="V417" s="73">
        <f t="shared" si="362"/>
        <v>0</v>
      </c>
      <c r="W417" s="73">
        <f t="shared" si="363"/>
        <v>0</v>
      </c>
      <c r="X417" s="73">
        <f t="shared" si="364"/>
        <v>0</v>
      </c>
      <c r="Y417" s="73">
        <f t="shared" si="365"/>
        <v>0</v>
      </c>
      <c r="Z417" s="73">
        <f t="shared" si="366"/>
        <v>0</v>
      </c>
      <c r="AA417" s="74"/>
      <c r="AB417" s="177"/>
      <c r="AC417" s="177"/>
      <c r="AD417" s="177"/>
      <c r="AE417" s="177"/>
      <c r="AF417" s="177"/>
      <c r="AG417" s="177"/>
      <c r="AH417" s="177"/>
      <c r="AI417" s="177"/>
      <c r="AJ417" s="177"/>
      <c r="AK417" s="177"/>
      <c r="AL417" s="177"/>
      <c r="AM417" s="177"/>
      <c r="AN417" s="177"/>
      <c r="AO417" s="177"/>
      <c r="AP417" s="177"/>
      <c r="AQ417" s="177"/>
      <c r="AR417" s="177"/>
      <c r="AS417" s="177"/>
      <c r="AT417" s="177"/>
      <c r="AU417" s="71">
        <f t="shared" si="367"/>
        <v>10</v>
      </c>
      <c r="AV417" s="76">
        <f t="shared" si="368"/>
        <v>0</v>
      </c>
      <c r="AW417" s="76">
        <f t="shared" si="369"/>
        <v>0</v>
      </c>
      <c r="AX417" s="76">
        <f t="shared" si="370"/>
        <v>0</v>
      </c>
      <c r="AY417" s="76">
        <f t="shared" si="371"/>
        <v>0</v>
      </c>
      <c r="AZ417" s="76">
        <f t="shared" si="372"/>
        <v>0</v>
      </c>
      <c r="BA417" s="71">
        <f t="shared" si="373"/>
        <v>10</v>
      </c>
      <c r="BB417" s="71">
        <f t="shared" si="374"/>
        <v>0</v>
      </c>
      <c r="BC417" s="77">
        <f t="shared" si="375"/>
        <v>0</v>
      </c>
      <c r="BD417" s="77">
        <f t="shared" si="376"/>
        <v>0</v>
      </c>
      <c r="BE417" s="77">
        <f t="shared" si="377"/>
        <v>0</v>
      </c>
      <c r="BF417" s="77">
        <f t="shared" si="378"/>
        <v>0</v>
      </c>
      <c r="BG417" s="77">
        <f t="shared" si="379"/>
        <v>0</v>
      </c>
      <c r="BH417" s="77">
        <f t="shared" si="380"/>
        <v>0</v>
      </c>
      <c r="BI417" s="77">
        <f t="shared" si="381"/>
        <v>0</v>
      </c>
      <c r="BJ417" s="77">
        <f t="shared" si="382"/>
        <v>0</v>
      </c>
      <c r="BK417" s="77">
        <f t="shared" si="383"/>
        <v>0</v>
      </c>
      <c r="BL417" s="77">
        <f t="shared" si="384"/>
        <v>0</v>
      </c>
      <c r="BM417" s="77">
        <f t="shared" si="385"/>
        <v>0</v>
      </c>
      <c r="BN417" s="77">
        <f t="shared" si="386"/>
        <v>0</v>
      </c>
      <c r="BO417" s="77">
        <f t="shared" si="387"/>
        <v>0</v>
      </c>
      <c r="BP417" s="77">
        <f t="shared" si="388"/>
        <v>0</v>
      </c>
      <c r="BQ417" s="77">
        <f t="shared" si="389"/>
        <v>0</v>
      </c>
      <c r="BR417" s="77">
        <f t="shared" si="390"/>
        <v>0</v>
      </c>
      <c r="BS417" s="77">
        <f t="shared" si="391"/>
        <v>0</v>
      </c>
      <c r="BT417" s="77">
        <f t="shared" si="392"/>
        <v>0</v>
      </c>
      <c r="BU417" s="77">
        <f t="shared" si="393"/>
        <v>0</v>
      </c>
      <c r="BV417" s="77">
        <f t="shared" si="394"/>
        <v>0</v>
      </c>
      <c r="BW417" s="177"/>
      <c r="BX417" s="12" t="str">
        <f t="shared" si="395"/>
        <v/>
      </c>
      <c r="BY417" s="95">
        <f t="shared" si="396"/>
        <v>0</v>
      </c>
      <c r="BZ417" s="177">
        <f t="shared" si="397"/>
        <v>0</v>
      </c>
      <c r="CA417" s="177">
        <f t="shared" si="398"/>
        <v>0</v>
      </c>
      <c r="CB417" s="177">
        <f t="shared" si="399"/>
        <v>0</v>
      </c>
      <c r="CC417" s="177">
        <f t="shared" si="400"/>
        <v>0</v>
      </c>
      <c r="CD417" s="177">
        <f t="shared" si="401"/>
        <v>0</v>
      </c>
      <c r="CE417" s="177">
        <f t="shared" si="402"/>
        <v>0</v>
      </c>
      <c r="CF417" s="177">
        <f t="shared" si="403"/>
        <v>0</v>
      </c>
      <c r="CG417" s="9"/>
    </row>
    <row r="418" spans="1:85">
      <c r="A418" s="58"/>
      <c r="B418" s="59" t="s">
        <v>86</v>
      </c>
      <c r="C418" s="60" t="s">
        <v>1168</v>
      </c>
      <c r="D418" s="61"/>
      <c r="E418" s="61"/>
      <c r="F418" s="61"/>
      <c r="G418" s="62">
        <f>SUM(G419:G435)</f>
        <v>32301.028400000003</v>
      </c>
      <c r="H418" s="63"/>
      <c r="I418" s="64">
        <f t="shared" si="353"/>
        <v>0</v>
      </c>
      <c r="J418" s="63"/>
      <c r="K418" s="64">
        <f t="shared" si="354"/>
        <v>0</v>
      </c>
      <c r="L418" s="63"/>
      <c r="M418" s="64">
        <f t="shared" si="355"/>
        <v>0</v>
      </c>
      <c r="N418" s="63"/>
      <c r="O418" s="64">
        <f t="shared" si="356"/>
        <v>0</v>
      </c>
      <c r="P418" s="63"/>
      <c r="Q418" s="64">
        <f t="shared" si="357"/>
        <v>0</v>
      </c>
      <c r="R418" s="176">
        <f t="shared" si="358"/>
        <v>0</v>
      </c>
      <c r="S418" s="62">
        <f>SUM(S419:S435)</f>
        <v>32301.028400000003</v>
      </c>
      <c r="T418" s="62"/>
      <c r="U418" s="62"/>
      <c r="V418" s="62"/>
      <c r="W418" s="62"/>
      <c r="X418" s="62"/>
      <c r="Y418" s="62"/>
      <c r="Z418" s="165">
        <f>IF(C418&lt;&gt;"",SUM(BC418:BV418)/S418,"")</f>
        <v>0</v>
      </c>
      <c r="AA418" s="63"/>
      <c r="AB418" s="63"/>
      <c r="AC418" s="63"/>
      <c r="AD418" s="63"/>
      <c r="AE418" s="63"/>
      <c r="AF418" s="63"/>
      <c r="AG418" s="63"/>
      <c r="AH418" s="63"/>
      <c r="AI418" s="63"/>
      <c r="AJ418" s="63"/>
      <c r="AK418" s="63"/>
      <c r="AL418" s="63"/>
      <c r="AM418" s="63"/>
      <c r="AN418" s="63"/>
      <c r="AO418" s="63"/>
      <c r="AP418" s="63"/>
      <c r="AQ418" s="63"/>
      <c r="AR418" s="63"/>
      <c r="AS418" s="63"/>
      <c r="AT418" s="63"/>
      <c r="AU418" s="67" t="str">
        <f t="shared" si="367"/>
        <v/>
      </c>
      <c r="AV418" s="63">
        <f t="shared" si="368"/>
        <v>0</v>
      </c>
      <c r="AW418" s="63">
        <f t="shared" si="369"/>
        <v>0</v>
      </c>
      <c r="AX418" s="63">
        <f t="shared" si="370"/>
        <v>0</v>
      </c>
      <c r="AY418" s="63">
        <f t="shared" si="371"/>
        <v>0</v>
      </c>
      <c r="AZ418" s="63">
        <f t="shared" si="372"/>
        <v>0</v>
      </c>
      <c r="BA418" s="67">
        <f t="shared" si="373"/>
        <v>0</v>
      </c>
      <c r="BB418" s="67">
        <f t="shared" si="374"/>
        <v>0</v>
      </c>
      <c r="BC418" s="62">
        <f>SUM(BC419:BC435)</f>
        <v>0</v>
      </c>
      <c r="BD418" s="62">
        <f t="shared" ref="BD418:BV418" si="406">SUM(BD419:BD435)</f>
        <v>0</v>
      </c>
      <c r="BE418" s="62">
        <f t="shared" si="406"/>
        <v>0</v>
      </c>
      <c r="BF418" s="62">
        <f t="shared" si="406"/>
        <v>0</v>
      </c>
      <c r="BG418" s="62">
        <f t="shared" si="406"/>
        <v>0</v>
      </c>
      <c r="BH418" s="62">
        <f t="shared" si="406"/>
        <v>0</v>
      </c>
      <c r="BI418" s="62">
        <f t="shared" si="406"/>
        <v>0</v>
      </c>
      <c r="BJ418" s="62">
        <f t="shared" si="406"/>
        <v>0</v>
      </c>
      <c r="BK418" s="62">
        <f t="shared" si="406"/>
        <v>0</v>
      </c>
      <c r="BL418" s="62">
        <f t="shared" si="406"/>
        <v>0</v>
      </c>
      <c r="BM418" s="62">
        <f t="shared" si="406"/>
        <v>0</v>
      </c>
      <c r="BN418" s="62">
        <f t="shared" si="406"/>
        <v>0</v>
      </c>
      <c r="BO418" s="62">
        <f t="shared" si="406"/>
        <v>0</v>
      </c>
      <c r="BP418" s="62">
        <f t="shared" si="406"/>
        <v>0</v>
      </c>
      <c r="BQ418" s="62">
        <f t="shared" si="406"/>
        <v>0</v>
      </c>
      <c r="BR418" s="62">
        <f t="shared" si="406"/>
        <v>0</v>
      </c>
      <c r="BS418" s="62">
        <f t="shared" si="406"/>
        <v>0</v>
      </c>
      <c r="BT418" s="62">
        <f t="shared" si="406"/>
        <v>0</v>
      </c>
      <c r="BU418" s="62">
        <f t="shared" si="406"/>
        <v>0</v>
      </c>
      <c r="BV418" s="62">
        <f t="shared" si="406"/>
        <v>0</v>
      </c>
      <c r="BW418" s="63"/>
      <c r="BX418" t="str">
        <f t="shared" si="395"/>
        <v/>
      </c>
      <c r="BY418" s="94">
        <f t="shared" si="396"/>
        <v>0</v>
      </c>
      <c r="BZ418" s="94">
        <f t="shared" si="397"/>
        <v>0</v>
      </c>
      <c r="CA418" s="94">
        <f t="shared" si="398"/>
        <v>0</v>
      </c>
      <c r="CB418" s="94">
        <f t="shared" si="399"/>
        <v>0</v>
      </c>
      <c r="CC418" s="94">
        <f t="shared" si="400"/>
        <v>0</v>
      </c>
      <c r="CD418" s="94">
        <f t="shared" si="401"/>
        <v>0</v>
      </c>
      <c r="CE418" s="94">
        <f t="shared" si="402"/>
        <v>0</v>
      </c>
      <c r="CF418" s="94">
        <f t="shared" si="403"/>
        <v>0</v>
      </c>
      <c r="CG418" s="9"/>
    </row>
    <row r="419" spans="1:85" ht="29.25">
      <c r="A419" s="185" t="s">
        <v>1169</v>
      </c>
      <c r="B419" s="186" t="s">
        <v>1170</v>
      </c>
      <c r="C419" s="202" t="s">
        <v>1171</v>
      </c>
      <c r="D419" s="177" t="s">
        <v>73</v>
      </c>
      <c r="E419" s="74">
        <v>5.9</v>
      </c>
      <c r="F419" s="230">
        <v>318.36</v>
      </c>
      <c r="G419" s="68">
        <f t="shared" si="352"/>
        <v>1878.3240000000003</v>
      </c>
      <c r="H419" s="69"/>
      <c r="I419" s="70">
        <f t="shared" si="353"/>
        <v>0</v>
      </c>
      <c r="J419" s="69"/>
      <c r="K419" s="70">
        <f t="shared" si="354"/>
        <v>0</v>
      </c>
      <c r="L419" s="69"/>
      <c r="M419" s="70">
        <f t="shared" si="355"/>
        <v>0</v>
      </c>
      <c r="N419" s="69"/>
      <c r="O419" s="70">
        <f t="shared" si="356"/>
        <v>0</v>
      </c>
      <c r="P419" s="69"/>
      <c r="Q419" s="70">
        <f t="shared" si="357"/>
        <v>0</v>
      </c>
      <c r="R419" s="71">
        <f t="shared" si="358"/>
        <v>5.9</v>
      </c>
      <c r="S419" s="70">
        <f t="shared" si="359"/>
        <v>1878.3240000000003</v>
      </c>
      <c r="T419" s="72">
        <f t="shared" si="360"/>
        <v>0</v>
      </c>
      <c r="U419" s="73">
        <f t="shared" si="361"/>
        <v>0</v>
      </c>
      <c r="V419" s="73">
        <f t="shared" si="362"/>
        <v>0</v>
      </c>
      <c r="W419" s="73">
        <f t="shared" si="363"/>
        <v>0</v>
      </c>
      <c r="X419" s="73">
        <f t="shared" si="364"/>
        <v>0</v>
      </c>
      <c r="Y419" s="73">
        <f t="shared" si="365"/>
        <v>0</v>
      </c>
      <c r="Z419" s="73">
        <f t="shared" si="366"/>
        <v>0</v>
      </c>
      <c r="AA419" s="74"/>
      <c r="AB419" s="177"/>
      <c r="AC419" s="177"/>
      <c r="AD419" s="177"/>
      <c r="AE419" s="177"/>
      <c r="AF419" s="177"/>
      <c r="AG419" s="177"/>
      <c r="AH419" s="177"/>
      <c r="AI419" s="177"/>
      <c r="AJ419" s="177"/>
      <c r="AK419" s="177"/>
      <c r="AL419" s="177"/>
      <c r="AM419" s="177"/>
      <c r="AN419" s="177"/>
      <c r="AO419" s="177"/>
      <c r="AP419" s="177"/>
      <c r="AQ419" s="177"/>
      <c r="AR419" s="177"/>
      <c r="AS419" s="177"/>
      <c r="AT419" s="177"/>
      <c r="AU419" s="71">
        <f t="shared" si="367"/>
        <v>5.9</v>
      </c>
      <c r="AV419" s="76">
        <f t="shared" si="368"/>
        <v>0</v>
      </c>
      <c r="AW419" s="76">
        <f t="shared" si="369"/>
        <v>0</v>
      </c>
      <c r="AX419" s="76">
        <f t="shared" si="370"/>
        <v>0</v>
      </c>
      <c r="AY419" s="76">
        <f t="shared" si="371"/>
        <v>0</v>
      </c>
      <c r="AZ419" s="76">
        <f t="shared" si="372"/>
        <v>0</v>
      </c>
      <c r="BA419" s="71">
        <f t="shared" si="373"/>
        <v>5.9</v>
      </c>
      <c r="BB419" s="71">
        <f t="shared" si="374"/>
        <v>0</v>
      </c>
      <c r="BC419" s="77">
        <f t="shared" si="375"/>
        <v>0</v>
      </c>
      <c r="BD419" s="77">
        <f t="shared" si="376"/>
        <v>0</v>
      </c>
      <c r="BE419" s="77">
        <f t="shared" si="377"/>
        <v>0</v>
      </c>
      <c r="BF419" s="77">
        <f t="shared" si="378"/>
        <v>0</v>
      </c>
      <c r="BG419" s="77">
        <f t="shared" si="379"/>
        <v>0</v>
      </c>
      <c r="BH419" s="77">
        <f t="shared" si="380"/>
        <v>0</v>
      </c>
      <c r="BI419" s="77">
        <f t="shared" si="381"/>
        <v>0</v>
      </c>
      <c r="BJ419" s="77">
        <f t="shared" si="382"/>
        <v>0</v>
      </c>
      <c r="BK419" s="77">
        <f t="shared" si="383"/>
        <v>0</v>
      </c>
      <c r="BL419" s="77">
        <f t="shared" si="384"/>
        <v>0</v>
      </c>
      <c r="BM419" s="77">
        <f t="shared" si="385"/>
        <v>0</v>
      </c>
      <c r="BN419" s="77">
        <f t="shared" si="386"/>
        <v>0</v>
      </c>
      <c r="BO419" s="77">
        <f t="shared" si="387"/>
        <v>0</v>
      </c>
      <c r="BP419" s="77">
        <f t="shared" si="388"/>
        <v>0</v>
      </c>
      <c r="BQ419" s="77">
        <f t="shared" si="389"/>
        <v>0</v>
      </c>
      <c r="BR419" s="77">
        <f t="shared" si="390"/>
        <v>0</v>
      </c>
      <c r="BS419" s="77">
        <f t="shared" si="391"/>
        <v>0</v>
      </c>
      <c r="BT419" s="77">
        <f t="shared" si="392"/>
        <v>0</v>
      </c>
      <c r="BU419" s="77">
        <f t="shared" si="393"/>
        <v>0</v>
      </c>
      <c r="BV419" s="77">
        <f t="shared" si="394"/>
        <v>0</v>
      </c>
      <c r="BW419" s="177"/>
      <c r="BX419" s="12" t="str">
        <f t="shared" si="395"/>
        <v/>
      </c>
      <c r="BY419" s="95">
        <f t="shared" si="396"/>
        <v>0</v>
      </c>
      <c r="BZ419" s="177">
        <f t="shared" si="397"/>
        <v>0</v>
      </c>
      <c r="CA419" s="177">
        <f t="shared" si="398"/>
        <v>0</v>
      </c>
      <c r="CB419" s="177">
        <f t="shared" si="399"/>
        <v>0</v>
      </c>
      <c r="CC419" s="177">
        <f t="shared" si="400"/>
        <v>0</v>
      </c>
      <c r="CD419" s="177">
        <f t="shared" si="401"/>
        <v>0</v>
      </c>
      <c r="CE419" s="177">
        <f t="shared" si="402"/>
        <v>0</v>
      </c>
      <c r="CF419" s="177">
        <f t="shared" si="403"/>
        <v>0</v>
      </c>
      <c r="CG419" s="9"/>
    </row>
    <row r="420" spans="1:85" ht="28.5">
      <c r="A420" s="185" t="s">
        <v>1172</v>
      </c>
      <c r="B420" s="186" t="s">
        <v>1173</v>
      </c>
      <c r="C420" s="187" t="s">
        <v>1174</v>
      </c>
      <c r="D420" s="177" t="s">
        <v>61</v>
      </c>
      <c r="E420" s="74">
        <v>20</v>
      </c>
      <c r="F420" s="230">
        <v>11.62</v>
      </c>
      <c r="G420" s="68">
        <f t="shared" si="352"/>
        <v>232.39999999999998</v>
      </c>
      <c r="H420" s="69"/>
      <c r="I420" s="70">
        <f t="shared" si="353"/>
        <v>0</v>
      </c>
      <c r="J420" s="69"/>
      <c r="K420" s="70">
        <f t="shared" si="354"/>
        <v>0</v>
      </c>
      <c r="L420" s="69"/>
      <c r="M420" s="70">
        <f t="shared" si="355"/>
        <v>0</v>
      </c>
      <c r="N420" s="69"/>
      <c r="O420" s="70">
        <f t="shared" si="356"/>
        <v>0</v>
      </c>
      <c r="P420" s="69"/>
      <c r="Q420" s="70">
        <f t="shared" si="357"/>
        <v>0</v>
      </c>
      <c r="R420" s="71">
        <f t="shared" si="358"/>
        <v>20</v>
      </c>
      <c r="S420" s="70">
        <f t="shared" si="359"/>
        <v>232.39999999999998</v>
      </c>
      <c r="T420" s="72">
        <f t="shared" si="360"/>
        <v>0</v>
      </c>
      <c r="U420" s="73">
        <f t="shared" si="361"/>
        <v>0</v>
      </c>
      <c r="V420" s="73">
        <f t="shared" si="362"/>
        <v>0</v>
      </c>
      <c r="W420" s="73">
        <f t="shared" si="363"/>
        <v>0</v>
      </c>
      <c r="X420" s="73">
        <f t="shared" si="364"/>
        <v>0</v>
      </c>
      <c r="Y420" s="73">
        <f t="shared" si="365"/>
        <v>0</v>
      </c>
      <c r="Z420" s="73">
        <f t="shared" si="366"/>
        <v>0</v>
      </c>
      <c r="AA420" s="74"/>
      <c r="AB420" s="177"/>
      <c r="AC420" s="177"/>
      <c r="AD420" s="177"/>
      <c r="AE420" s="177"/>
      <c r="AF420" s="177"/>
      <c r="AG420" s="177"/>
      <c r="AH420" s="177"/>
      <c r="AI420" s="177"/>
      <c r="AJ420" s="177"/>
      <c r="AK420" s="177"/>
      <c r="AL420" s="177"/>
      <c r="AM420" s="177"/>
      <c r="AN420" s="177"/>
      <c r="AO420" s="177"/>
      <c r="AP420" s="177"/>
      <c r="AQ420" s="177"/>
      <c r="AR420" s="177"/>
      <c r="AS420" s="177"/>
      <c r="AT420" s="177"/>
      <c r="AU420" s="71">
        <f t="shared" si="367"/>
        <v>20</v>
      </c>
      <c r="AV420" s="76">
        <f t="shared" si="368"/>
        <v>0</v>
      </c>
      <c r="AW420" s="76">
        <f t="shared" si="369"/>
        <v>0</v>
      </c>
      <c r="AX420" s="76">
        <f t="shared" si="370"/>
        <v>0</v>
      </c>
      <c r="AY420" s="76">
        <f t="shared" si="371"/>
        <v>0</v>
      </c>
      <c r="AZ420" s="76">
        <f t="shared" si="372"/>
        <v>0</v>
      </c>
      <c r="BA420" s="71">
        <f t="shared" si="373"/>
        <v>20</v>
      </c>
      <c r="BB420" s="71">
        <f t="shared" si="374"/>
        <v>0</v>
      </c>
      <c r="BC420" s="77">
        <f t="shared" si="375"/>
        <v>0</v>
      </c>
      <c r="BD420" s="77">
        <f t="shared" si="376"/>
        <v>0</v>
      </c>
      <c r="BE420" s="77">
        <f t="shared" si="377"/>
        <v>0</v>
      </c>
      <c r="BF420" s="77">
        <f t="shared" si="378"/>
        <v>0</v>
      </c>
      <c r="BG420" s="77">
        <f t="shared" si="379"/>
        <v>0</v>
      </c>
      <c r="BH420" s="77">
        <f t="shared" si="380"/>
        <v>0</v>
      </c>
      <c r="BI420" s="77">
        <f t="shared" si="381"/>
        <v>0</v>
      </c>
      <c r="BJ420" s="77">
        <f t="shared" si="382"/>
        <v>0</v>
      </c>
      <c r="BK420" s="77">
        <f t="shared" si="383"/>
        <v>0</v>
      </c>
      <c r="BL420" s="77">
        <f t="shared" si="384"/>
        <v>0</v>
      </c>
      <c r="BM420" s="77">
        <f t="shared" si="385"/>
        <v>0</v>
      </c>
      <c r="BN420" s="77">
        <f t="shared" si="386"/>
        <v>0</v>
      </c>
      <c r="BO420" s="77">
        <f t="shared" si="387"/>
        <v>0</v>
      </c>
      <c r="BP420" s="77">
        <f t="shared" si="388"/>
        <v>0</v>
      </c>
      <c r="BQ420" s="77">
        <f t="shared" si="389"/>
        <v>0</v>
      </c>
      <c r="BR420" s="77">
        <f t="shared" si="390"/>
        <v>0</v>
      </c>
      <c r="BS420" s="77">
        <f t="shared" si="391"/>
        <v>0</v>
      </c>
      <c r="BT420" s="77">
        <f t="shared" si="392"/>
        <v>0</v>
      </c>
      <c r="BU420" s="77">
        <f t="shared" si="393"/>
        <v>0</v>
      </c>
      <c r="BV420" s="77">
        <f t="shared" si="394"/>
        <v>0</v>
      </c>
      <c r="BW420" s="177"/>
      <c r="BX420" s="12" t="str">
        <f t="shared" si="395"/>
        <v/>
      </c>
      <c r="BY420" s="95">
        <f t="shared" si="396"/>
        <v>0</v>
      </c>
      <c r="BZ420" s="177">
        <f t="shared" si="397"/>
        <v>0</v>
      </c>
      <c r="CA420" s="177">
        <f t="shared" si="398"/>
        <v>0</v>
      </c>
      <c r="CB420" s="177">
        <f t="shared" si="399"/>
        <v>0</v>
      </c>
      <c r="CC420" s="177">
        <f t="shared" si="400"/>
        <v>0</v>
      </c>
      <c r="CD420" s="177">
        <f t="shared" si="401"/>
        <v>0</v>
      </c>
      <c r="CE420" s="177">
        <f t="shared" si="402"/>
        <v>0</v>
      </c>
      <c r="CF420" s="177">
        <f t="shared" si="403"/>
        <v>0</v>
      </c>
      <c r="CG420" s="9"/>
    </row>
    <row r="421" spans="1:85">
      <c r="A421" s="240" t="s">
        <v>1245</v>
      </c>
      <c r="B421" s="186" t="s">
        <v>1175</v>
      </c>
      <c r="C421" s="187" t="s">
        <v>1176</v>
      </c>
      <c r="D421" s="177" t="s">
        <v>61</v>
      </c>
      <c r="E421" s="74">
        <v>6</v>
      </c>
      <c r="F421" s="230">
        <v>39.299999999999997</v>
      </c>
      <c r="G421" s="68">
        <f t="shared" si="352"/>
        <v>235.79999999999998</v>
      </c>
      <c r="H421" s="69"/>
      <c r="I421" s="70">
        <f t="shared" si="353"/>
        <v>0</v>
      </c>
      <c r="J421" s="69"/>
      <c r="K421" s="70">
        <f t="shared" si="354"/>
        <v>0</v>
      </c>
      <c r="L421" s="69"/>
      <c r="M421" s="70">
        <f t="shared" si="355"/>
        <v>0</v>
      </c>
      <c r="N421" s="69"/>
      <c r="O421" s="70">
        <f t="shared" si="356"/>
        <v>0</v>
      </c>
      <c r="P421" s="69"/>
      <c r="Q421" s="70">
        <f t="shared" si="357"/>
        <v>0</v>
      </c>
      <c r="R421" s="71">
        <f t="shared" si="358"/>
        <v>6</v>
      </c>
      <c r="S421" s="70">
        <f t="shared" si="359"/>
        <v>235.79999999999998</v>
      </c>
      <c r="T421" s="72">
        <f t="shared" si="360"/>
        <v>0</v>
      </c>
      <c r="U421" s="73">
        <f t="shared" si="361"/>
        <v>0</v>
      </c>
      <c r="V421" s="73">
        <f t="shared" si="362"/>
        <v>0</v>
      </c>
      <c r="W421" s="73">
        <f t="shared" si="363"/>
        <v>0</v>
      </c>
      <c r="X421" s="73">
        <f t="shared" si="364"/>
        <v>0</v>
      </c>
      <c r="Y421" s="73">
        <f t="shared" si="365"/>
        <v>0</v>
      </c>
      <c r="Z421" s="73">
        <f t="shared" si="366"/>
        <v>0</v>
      </c>
      <c r="AA421" s="74"/>
      <c r="AB421" s="177"/>
      <c r="AC421" s="177"/>
      <c r="AD421" s="177"/>
      <c r="AE421" s="177"/>
      <c r="AF421" s="177"/>
      <c r="AG421" s="177"/>
      <c r="AH421" s="177"/>
      <c r="AI421" s="177"/>
      <c r="AJ421" s="177"/>
      <c r="AK421" s="177"/>
      <c r="AL421" s="177"/>
      <c r="AM421" s="177"/>
      <c r="AN421" s="177"/>
      <c r="AO421" s="177"/>
      <c r="AP421" s="177"/>
      <c r="AQ421" s="177"/>
      <c r="AR421" s="177"/>
      <c r="AS421" s="177"/>
      <c r="AT421" s="177"/>
      <c r="AU421" s="71">
        <f t="shared" si="367"/>
        <v>6</v>
      </c>
      <c r="AV421" s="76">
        <f t="shared" si="368"/>
        <v>0</v>
      </c>
      <c r="AW421" s="76">
        <f t="shared" si="369"/>
        <v>0</v>
      </c>
      <c r="AX421" s="76">
        <f t="shared" si="370"/>
        <v>0</v>
      </c>
      <c r="AY421" s="76">
        <f t="shared" si="371"/>
        <v>0</v>
      </c>
      <c r="AZ421" s="76">
        <f t="shared" si="372"/>
        <v>0</v>
      </c>
      <c r="BA421" s="71">
        <f t="shared" si="373"/>
        <v>6</v>
      </c>
      <c r="BB421" s="71">
        <f t="shared" si="374"/>
        <v>0</v>
      </c>
      <c r="BC421" s="77">
        <f t="shared" si="375"/>
        <v>0</v>
      </c>
      <c r="BD421" s="77">
        <f t="shared" si="376"/>
        <v>0</v>
      </c>
      <c r="BE421" s="77">
        <f t="shared" si="377"/>
        <v>0</v>
      </c>
      <c r="BF421" s="77">
        <f t="shared" si="378"/>
        <v>0</v>
      </c>
      <c r="BG421" s="77">
        <f t="shared" si="379"/>
        <v>0</v>
      </c>
      <c r="BH421" s="77">
        <f t="shared" si="380"/>
        <v>0</v>
      </c>
      <c r="BI421" s="77">
        <f t="shared" si="381"/>
        <v>0</v>
      </c>
      <c r="BJ421" s="77">
        <f t="shared" si="382"/>
        <v>0</v>
      </c>
      <c r="BK421" s="77">
        <f t="shared" si="383"/>
        <v>0</v>
      </c>
      <c r="BL421" s="77">
        <f t="shared" si="384"/>
        <v>0</v>
      </c>
      <c r="BM421" s="77">
        <f t="shared" si="385"/>
        <v>0</v>
      </c>
      <c r="BN421" s="77">
        <f t="shared" si="386"/>
        <v>0</v>
      </c>
      <c r="BO421" s="77">
        <f t="shared" si="387"/>
        <v>0</v>
      </c>
      <c r="BP421" s="77">
        <f t="shared" si="388"/>
        <v>0</v>
      </c>
      <c r="BQ421" s="77">
        <f t="shared" si="389"/>
        <v>0</v>
      </c>
      <c r="BR421" s="77">
        <f t="shared" si="390"/>
        <v>0</v>
      </c>
      <c r="BS421" s="77">
        <f t="shared" si="391"/>
        <v>0</v>
      </c>
      <c r="BT421" s="77">
        <f t="shared" si="392"/>
        <v>0</v>
      </c>
      <c r="BU421" s="77">
        <f t="shared" si="393"/>
        <v>0</v>
      </c>
      <c r="BV421" s="77">
        <f t="shared" si="394"/>
        <v>0</v>
      </c>
      <c r="BW421" s="177"/>
      <c r="BX421" s="12" t="str">
        <f t="shared" si="395"/>
        <v/>
      </c>
      <c r="BY421" s="95">
        <f t="shared" si="396"/>
        <v>0</v>
      </c>
      <c r="BZ421" s="177">
        <f t="shared" si="397"/>
        <v>0</v>
      </c>
      <c r="CA421" s="177">
        <f t="shared" si="398"/>
        <v>0</v>
      </c>
      <c r="CB421" s="177">
        <f t="shared" si="399"/>
        <v>0</v>
      </c>
      <c r="CC421" s="177">
        <f t="shared" si="400"/>
        <v>0</v>
      </c>
      <c r="CD421" s="177">
        <f t="shared" si="401"/>
        <v>0</v>
      </c>
      <c r="CE421" s="177">
        <f t="shared" si="402"/>
        <v>0</v>
      </c>
      <c r="CF421" s="177">
        <f t="shared" si="403"/>
        <v>0</v>
      </c>
      <c r="CG421" s="9"/>
    </row>
    <row r="422" spans="1:85">
      <c r="A422" s="185" t="s">
        <v>1177</v>
      </c>
      <c r="B422" s="186" t="s">
        <v>1178</v>
      </c>
      <c r="C422" s="192" t="s">
        <v>1179</v>
      </c>
      <c r="D422" s="177" t="s">
        <v>61</v>
      </c>
      <c r="E422" s="74">
        <v>4</v>
      </c>
      <c r="F422" s="230">
        <v>134.9</v>
      </c>
      <c r="G422" s="68">
        <f t="shared" si="352"/>
        <v>539.6</v>
      </c>
      <c r="H422" s="69"/>
      <c r="I422" s="70">
        <f t="shared" si="353"/>
        <v>0</v>
      </c>
      <c r="J422" s="69"/>
      <c r="K422" s="70">
        <f t="shared" si="354"/>
        <v>0</v>
      </c>
      <c r="L422" s="69"/>
      <c r="M422" s="70">
        <f t="shared" si="355"/>
        <v>0</v>
      </c>
      <c r="N422" s="69"/>
      <c r="O422" s="70">
        <f t="shared" si="356"/>
        <v>0</v>
      </c>
      <c r="P422" s="69"/>
      <c r="Q422" s="70">
        <f t="shared" si="357"/>
        <v>0</v>
      </c>
      <c r="R422" s="71">
        <f t="shared" si="358"/>
        <v>4</v>
      </c>
      <c r="S422" s="70">
        <f t="shared" si="359"/>
        <v>539.6</v>
      </c>
      <c r="T422" s="72">
        <f t="shared" si="360"/>
        <v>0</v>
      </c>
      <c r="U422" s="73">
        <f t="shared" si="361"/>
        <v>0</v>
      </c>
      <c r="V422" s="73">
        <f t="shared" si="362"/>
        <v>0</v>
      </c>
      <c r="W422" s="73">
        <f t="shared" si="363"/>
        <v>0</v>
      </c>
      <c r="X422" s="73">
        <f t="shared" si="364"/>
        <v>0</v>
      </c>
      <c r="Y422" s="73">
        <f t="shared" si="365"/>
        <v>0</v>
      </c>
      <c r="Z422" s="73">
        <f t="shared" si="366"/>
        <v>0</v>
      </c>
      <c r="AA422" s="74"/>
      <c r="AB422" s="177"/>
      <c r="AC422" s="177"/>
      <c r="AD422" s="177"/>
      <c r="AE422" s="177"/>
      <c r="AF422" s="177"/>
      <c r="AG422" s="177"/>
      <c r="AH422" s="177"/>
      <c r="AI422" s="177"/>
      <c r="AJ422" s="177"/>
      <c r="AK422" s="177"/>
      <c r="AL422" s="177"/>
      <c r="AM422" s="177"/>
      <c r="AN422" s="177"/>
      <c r="AO422" s="177"/>
      <c r="AP422" s="177"/>
      <c r="AQ422" s="177"/>
      <c r="AR422" s="177"/>
      <c r="AS422" s="177"/>
      <c r="AT422" s="177"/>
      <c r="AU422" s="71">
        <f t="shared" si="367"/>
        <v>4</v>
      </c>
      <c r="AV422" s="76">
        <f t="shared" si="368"/>
        <v>0</v>
      </c>
      <c r="AW422" s="76">
        <f t="shared" si="369"/>
        <v>0</v>
      </c>
      <c r="AX422" s="76">
        <f t="shared" si="370"/>
        <v>0</v>
      </c>
      <c r="AY422" s="76">
        <f t="shared" si="371"/>
        <v>0</v>
      </c>
      <c r="AZ422" s="76">
        <f t="shared" si="372"/>
        <v>0</v>
      </c>
      <c r="BA422" s="71">
        <f t="shared" si="373"/>
        <v>4</v>
      </c>
      <c r="BB422" s="71">
        <f t="shared" si="374"/>
        <v>0</v>
      </c>
      <c r="BC422" s="77">
        <f t="shared" si="375"/>
        <v>0</v>
      </c>
      <c r="BD422" s="77">
        <f t="shared" si="376"/>
        <v>0</v>
      </c>
      <c r="BE422" s="77">
        <f t="shared" si="377"/>
        <v>0</v>
      </c>
      <c r="BF422" s="77">
        <f t="shared" si="378"/>
        <v>0</v>
      </c>
      <c r="BG422" s="77">
        <f t="shared" si="379"/>
        <v>0</v>
      </c>
      <c r="BH422" s="77">
        <f t="shared" si="380"/>
        <v>0</v>
      </c>
      <c r="BI422" s="77">
        <f t="shared" si="381"/>
        <v>0</v>
      </c>
      <c r="BJ422" s="77">
        <f t="shared" si="382"/>
        <v>0</v>
      </c>
      <c r="BK422" s="77">
        <f t="shared" si="383"/>
        <v>0</v>
      </c>
      <c r="BL422" s="77">
        <f t="shared" si="384"/>
        <v>0</v>
      </c>
      <c r="BM422" s="77">
        <f t="shared" si="385"/>
        <v>0</v>
      </c>
      <c r="BN422" s="77">
        <f t="shared" si="386"/>
        <v>0</v>
      </c>
      <c r="BO422" s="77">
        <f t="shared" si="387"/>
        <v>0</v>
      </c>
      <c r="BP422" s="77">
        <f t="shared" si="388"/>
        <v>0</v>
      </c>
      <c r="BQ422" s="77">
        <f t="shared" si="389"/>
        <v>0</v>
      </c>
      <c r="BR422" s="77">
        <f t="shared" si="390"/>
        <v>0</v>
      </c>
      <c r="BS422" s="77">
        <f t="shared" si="391"/>
        <v>0</v>
      </c>
      <c r="BT422" s="77">
        <f t="shared" si="392"/>
        <v>0</v>
      </c>
      <c r="BU422" s="77">
        <f t="shared" si="393"/>
        <v>0</v>
      </c>
      <c r="BV422" s="77">
        <f t="shared" si="394"/>
        <v>0</v>
      </c>
      <c r="BW422" s="177"/>
      <c r="BX422" s="12" t="str">
        <f t="shared" si="395"/>
        <v/>
      </c>
      <c r="BY422" s="95">
        <f t="shared" si="396"/>
        <v>0</v>
      </c>
      <c r="BZ422" s="177">
        <f t="shared" si="397"/>
        <v>0</v>
      </c>
      <c r="CA422" s="177">
        <f t="shared" si="398"/>
        <v>0</v>
      </c>
      <c r="CB422" s="177">
        <f t="shared" si="399"/>
        <v>0</v>
      </c>
      <c r="CC422" s="177">
        <f t="shared" si="400"/>
        <v>0</v>
      </c>
      <c r="CD422" s="177">
        <f t="shared" si="401"/>
        <v>0</v>
      </c>
      <c r="CE422" s="177">
        <f t="shared" si="402"/>
        <v>0</v>
      </c>
      <c r="CF422" s="177">
        <f t="shared" si="403"/>
        <v>0</v>
      </c>
      <c r="CG422" s="9"/>
    </row>
    <row r="423" spans="1:85">
      <c r="A423" s="185" t="s">
        <v>1180</v>
      </c>
      <c r="B423" s="186" t="s">
        <v>1181</v>
      </c>
      <c r="C423" s="192" t="s">
        <v>1182</v>
      </c>
      <c r="D423" s="177" t="s">
        <v>61</v>
      </c>
      <c r="E423" s="74">
        <v>1</v>
      </c>
      <c r="F423" s="230">
        <v>435.36</v>
      </c>
      <c r="G423" s="68">
        <f t="shared" si="352"/>
        <v>435.36</v>
      </c>
      <c r="H423" s="69"/>
      <c r="I423" s="70">
        <f t="shared" si="353"/>
        <v>0</v>
      </c>
      <c r="J423" s="69"/>
      <c r="K423" s="70">
        <f t="shared" si="354"/>
        <v>0</v>
      </c>
      <c r="L423" s="69"/>
      <c r="M423" s="70">
        <f t="shared" si="355"/>
        <v>0</v>
      </c>
      <c r="N423" s="69"/>
      <c r="O423" s="70">
        <f t="shared" si="356"/>
        <v>0</v>
      </c>
      <c r="P423" s="69"/>
      <c r="Q423" s="70">
        <f t="shared" si="357"/>
        <v>0</v>
      </c>
      <c r="R423" s="71">
        <f t="shared" si="358"/>
        <v>1</v>
      </c>
      <c r="S423" s="70">
        <f t="shared" si="359"/>
        <v>435.36</v>
      </c>
      <c r="T423" s="72">
        <f t="shared" si="360"/>
        <v>0</v>
      </c>
      <c r="U423" s="73">
        <f t="shared" si="361"/>
        <v>0</v>
      </c>
      <c r="V423" s="73">
        <f t="shared" si="362"/>
        <v>0</v>
      </c>
      <c r="W423" s="73">
        <f t="shared" si="363"/>
        <v>0</v>
      </c>
      <c r="X423" s="73">
        <f t="shared" si="364"/>
        <v>0</v>
      </c>
      <c r="Y423" s="73">
        <f t="shared" si="365"/>
        <v>0</v>
      </c>
      <c r="Z423" s="73">
        <f t="shared" si="366"/>
        <v>0</v>
      </c>
      <c r="AA423" s="74"/>
      <c r="AB423" s="177"/>
      <c r="AC423" s="177"/>
      <c r="AD423" s="177"/>
      <c r="AE423" s="177"/>
      <c r="AF423" s="177"/>
      <c r="AG423" s="177"/>
      <c r="AH423" s="177"/>
      <c r="AI423" s="177"/>
      <c r="AJ423" s="177"/>
      <c r="AK423" s="177"/>
      <c r="AL423" s="177"/>
      <c r="AM423" s="177"/>
      <c r="AN423" s="177"/>
      <c r="AO423" s="177"/>
      <c r="AP423" s="177"/>
      <c r="AQ423" s="177"/>
      <c r="AR423" s="177"/>
      <c r="AS423" s="177"/>
      <c r="AT423" s="177"/>
      <c r="AU423" s="71">
        <f t="shared" si="367"/>
        <v>1</v>
      </c>
      <c r="AV423" s="76">
        <f t="shared" si="368"/>
        <v>0</v>
      </c>
      <c r="AW423" s="76">
        <f t="shared" si="369"/>
        <v>0</v>
      </c>
      <c r="AX423" s="76">
        <f t="shared" si="370"/>
        <v>0</v>
      </c>
      <c r="AY423" s="76">
        <f t="shared" si="371"/>
        <v>0</v>
      </c>
      <c r="AZ423" s="76">
        <f t="shared" si="372"/>
        <v>0</v>
      </c>
      <c r="BA423" s="71">
        <f t="shared" si="373"/>
        <v>1</v>
      </c>
      <c r="BB423" s="71">
        <f t="shared" si="374"/>
        <v>0</v>
      </c>
      <c r="BC423" s="77">
        <f t="shared" si="375"/>
        <v>0</v>
      </c>
      <c r="BD423" s="77">
        <f t="shared" si="376"/>
        <v>0</v>
      </c>
      <c r="BE423" s="77">
        <f t="shared" si="377"/>
        <v>0</v>
      </c>
      <c r="BF423" s="77">
        <f t="shared" si="378"/>
        <v>0</v>
      </c>
      <c r="BG423" s="77">
        <f t="shared" si="379"/>
        <v>0</v>
      </c>
      <c r="BH423" s="77">
        <f t="shared" si="380"/>
        <v>0</v>
      </c>
      <c r="BI423" s="77">
        <f t="shared" si="381"/>
        <v>0</v>
      </c>
      <c r="BJ423" s="77">
        <f t="shared" si="382"/>
        <v>0</v>
      </c>
      <c r="BK423" s="77">
        <f t="shared" si="383"/>
        <v>0</v>
      </c>
      <c r="BL423" s="77">
        <f t="shared" si="384"/>
        <v>0</v>
      </c>
      <c r="BM423" s="77">
        <f t="shared" si="385"/>
        <v>0</v>
      </c>
      <c r="BN423" s="77">
        <f t="shared" si="386"/>
        <v>0</v>
      </c>
      <c r="BO423" s="77">
        <f t="shared" si="387"/>
        <v>0</v>
      </c>
      <c r="BP423" s="77">
        <f t="shared" si="388"/>
        <v>0</v>
      </c>
      <c r="BQ423" s="77">
        <f t="shared" si="389"/>
        <v>0</v>
      </c>
      <c r="BR423" s="77">
        <f t="shared" si="390"/>
        <v>0</v>
      </c>
      <c r="BS423" s="77">
        <f t="shared" si="391"/>
        <v>0</v>
      </c>
      <c r="BT423" s="77">
        <f t="shared" si="392"/>
        <v>0</v>
      </c>
      <c r="BU423" s="77">
        <f t="shared" si="393"/>
        <v>0</v>
      </c>
      <c r="BV423" s="77">
        <f t="shared" si="394"/>
        <v>0</v>
      </c>
      <c r="BW423" s="177"/>
      <c r="BX423" s="12" t="str">
        <f t="shared" si="395"/>
        <v/>
      </c>
      <c r="BY423" s="95">
        <f t="shared" si="396"/>
        <v>0</v>
      </c>
      <c r="BZ423" s="177">
        <f t="shared" si="397"/>
        <v>0</v>
      </c>
      <c r="CA423" s="177">
        <f t="shared" si="398"/>
        <v>0</v>
      </c>
      <c r="CB423" s="177">
        <f t="shared" si="399"/>
        <v>0</v>
      </c>
      <c r="CC423" s="177">
        <f t="shared" si="400"/>
        <v>0</v>
      </c>
      <c r="CD423" s="177">
        <f t="shared" si="401"/>
        <v>0</v>
      </c>
      <c r="CE423" s="177">
        <f t="shared" si="402"/>
        <v>0</v>
      </c>
      <c r="CF423" s="177">
        <f t="shared" si="403"/>
        <v>0</v>
      </c>
      <c r="CG423" s="9"/>
    </row>
    <row r="424" spans="1:85">
      <c r="A424" s="185" t="s">
        <v>1183</v>
      </c>
      <c r="B424" s="186" t="s">
        <v>1184</v>
      </c>
      <c r="C424" s="192" t="s">
        <v>1185</v>
      </c>
      <c r="D424" s="177" t="s">
        <v>61</v>
      </c>
      <c r="E424" s="74">
        <v>1</v>
      </c>
      <c r="F424" s="230">
        <v>55.79</v>
      </c>
      <c r="G424" s="68">
        <f t="shared" si="352"/>
        <v>55.79</v>
      </c>
      <c r="H424" s="69"/>
      <c r="I424" s="70">
        <f t="shared" si="353"/>
        <v>0</v>
      </c>
      <c r="J424" s="69"/>
      <c r="K424" s="70">
        <f t="shared" si="354"/>
        <v>0</v>
      </c>
      <c r="L424" s="69"/>
      <c r="M424" s="70">
        <f t="shared" si="355"/>
        <v>0</v>
      </c>
      <c r="N424" s="69"/>
      <c r="O424" s="70">
        <f t="shared" si="356"/>
        <v>0</v>
      </c>
      <c r="P424" s="69"/>
      <c r="Q424" s="70">
        <f t="shared" si="357"/>
        <v>0</v>
      </c>
      <c r="R424" s="71">
        <f t="shared" si="358"/>
        <v>1</v>
      </c>
      <c r="S424" s="70">
        <f t="shared" si="359"/>
        <v>55.79</v>
      </c>
      <c r="T424" s="72">
        <f t="shared" si="360"/>
        <v>0</v>
      </c>
      <c r="U424" s="73">
        <f t="shared" si="361"/>
        <v>0</v>
      </c>
      <c r="V424" s="73">
        <f t="shared" si="362"/>
        <v>0</v>
      </c>
      <c r="W424" s="73">
        <f t="shared" si="363"/>
        <v>0</v>
      </c>
      <c r="X424" s="73">
        <f t="shared" si="364"/>
        <v>0</v>
      </c>
      <c r="Y424" s="73">
        <f t="shared" si="365"/>
        <v>0</v>
      </c>
      <c r="Z424" s="73">
        <f t="shared" si="366"/>
        <v>0</v>
      </c>
      <c r="AA424" s="74"/>
      <c r="AB424" s="177"/>
      <c r="AC424" s="177"/>
      <c r="AD424" s="177"/>
      <c r="AE424" s="177"/>
      <c r="AF424" s="177"/>
      <c r="AG424" s="177"/>
      <c r="AH424" s="177"/>
      <c r="AI424" s="177"/>
      <c r="AJ424" s="177"/>
      <c r="AK424" s="177"/>
      <c r="AL424" s="177"/>
      <c r="AM424" s="177"/>
      <c r="AN424" s="177"/>
      <c r="AO424" s="177"/>
      <c r="AP424" s="177"/>
      <c r="AQ424" s="177"/>
      <c r="AR424" s="177"/>
      <c r="AS424" s="177"/>
      <c r="AT424" s="177"/>
      <c r="AU424" s="71">
        <f t="shared" si="367"/>
        <v>1</v>
      </c>
      <c r="AV424" s="76">
        <f t="shared" si="368"/>
        <v>0</v>
      </c>
      <c r="AW424" s="76">
        <f t="shared" si="369"/>
        <v>0</v>
      </c>
      <c r="AX424" s="76">
        <f t="shared" si="370"/>
        <v>0</v>
      </c>
      <c r="AY424" s="76">
        <f t="shared" si="371"/>
        <v>0</v>
      </c>
      <c r="AZ424" s="76">
        <f t="shared" si="372"/>
        <v>0</v>
      </c>
      <c r="BA424" s="71">
        <f t="shared" si="373"/>
        <v>1</v>
      </c>
      <c r="BB424" s="71">
        <f t="shared" si="374"/>
        <v>0</v>
      </c>
      <c r="BC424" s="77">
        <f t="shared" si="375"/>
        <v>0</v>
      </c>
      <c r="BD424" s="77">
        <f t="shared" si="376"/>
        <v>0</v>
      </c>
      <c r="BE424" s="77">
        <f t="shared" si="377"/>
        <v>0</v>
      </c>
      <c r="BF424" s="77">
        <f t="shared" si="378"/>
        <v>0</v>
      </c>
      <c r="BG424" s="77">
        <f t="shared" si="379"/>
        <v>0</v>
      </c>
      <c r="BH424" s="77">
        <f t="shared" si="380"/>
        <v>0</v>
      </c>
      <c r="BI424" s="77">
        <f t="shared" si="381"/>
        <v>0</v>
      </c>
      <c r="BJ424" s="77">
        <f t="shared" si="382"/>
        <v>0</v>
      </c>
      <c r="BK424" s="77">
        <f t="shared" si="383"/>
        <v>0</v>
      </c>
      <c r="BL424" s="77">
        <f t="shared" si="384"/>
        <v>0</v>
      </c>
      <c r="BM424" s="77">
        <f t="shared" si="385"/>
        <v>0</v>
      </c>
      <c r="BN424" s="77">
        <f t="shared" si="386"/>
        <v>0</v>
      </c>
      <c r="BO424" s="77">
        <f t="shared" si="387"/>
        <v>0</v>
      </c>
      <c r="BP424" s="77">
        <f t="shared" si="388"/>
        <v>0</v>
      </c>
      <c r="BQ424" s="77">
        <f t="shared" si="389"/>
        <v>0</v>
      </c>
      <c r="BR424" s="77">
        <f t="shared" si="390"/>
        <v>0</v>
      </c>
      <c r="BS424" s="77">
        <f t="shared" si="391"/>
        <v>0</v>
      </c>
      <c r="BT424" s="77">
        <f t="shared" si="392"/>
        <v>0</v>
      </c>
      <c r="BU424" s="77">
        <f t="shared" si="393"/>
        <v>0</v>
      </c>
      <c r="BV424" s="77">
        <f t="shared" si="394"/>
        <v>0</v>
      </c>
      <c r="BW424" s="177"/>
      <c r="BX424" s="12" t="str">
        <f t="shared" si="395"/>
        <v/>
      </c>
      <c r="BY424" s="95">
        <f t="shared" si="396"/>
        <v>0</v>
      </c>
      <c r="BZ424" s="177">
        <f t="shared" si="397"/>
        <v>0</v>
      </c>
      <c r="CA424" s="177">
        <f t="shared" si="398"/>
        <v>0</v>
      </c>
      <c r="CB424" s="177">
        <f t="shared" si="399"/>
        <v>0</v>
      </c>
      <c r="CC424" s="177">
        <f t="shared" si="400"/>
        <v>0</v>
      </c>
      <c r="CD424" s="177">
        <f t="shared" si="401"/>
        <v>0</v>
      </c>
      <c r="CE424" s="177">
        <f t="shared" si="402"/>
        <v>0</v>
      </c>
      <c r="CF424" s="177">
        <f t="shared" si="403"/>
        <v>0</v>
      </c>
      <c r="CG424" s="9"/>
    </row>
    <row r="425" spans="1:85">
      <c r="A425" s="185" t="s">
        <v>1186</v>
      </c>
      <c r="B425" s="186" t="s">
        <v>1187</v>
      </c>
      <c r="C425" s="192" t="s">
        <v>1188</v>
      </c>
      <c r="D425" s="177" t="s">
        <v>61</v>
      </c>
      <c r="E425" s="74">
        <v>1</v>
      </c>
      <c r="F425" s="230">
        <v>146.57</v>
      </c>
      <c r="G425" s="68">
        <f t="shared" si="352"/>
        <v>146.57</v>
      </c>
      <c r="H425" s="69"/>
      <c r="I425" s="70">
        <f t="shared" si="353"/>
        <v>0</v>
      </c>
      <c r="J425" s="69"/>
      <c r="K425" s="70">
        <f t="shared" si="354"/>
        <v>0</v>
      </c>
      <c r="L425" s="69"/>
      <c r="M425" s="70">
        <f t="shared" si="355"/>
        <v>0</v>
      </c>
      <c r="N425" s="69"/>
      <c r="O425" s="70">
        <f t="shared" si="356"/>
        <v>0</v>
      </c>
      <c r="P425" s="69"/>
      <c r="Q425" s="70">
        <f t="shared" si="357"/>
        <v>0</v>
      </c>
      <c r="R425" s="71">
        <f t="shared" si="358"/>
        <v>1</v>
      </c>
      <c r="S425" s="70">
        <f t="shared" si="359"/>
        <v>146.57</v>
      </c>
      <c r="T425" s="72">
        <f t="shared" si="360"/>
        <v>0</v>
      </c>
      <c r="U425" s="73">
        <f t="shared" si="361"/>
        <v>0</v>
      </c>
      <c r="V425" s="73">
        <f t="shared" si="362"/>
        <v>0</v>
      </c>
      <c r="W425" s="73">
        <f t="shared" si="363"/>
        <v>0</v>
      </c>
      <c r="X425" s="73">
        <f t="shared" si="364"/>
        <v>0</v>
      </c>
      <c r="Y425" s="73">
        <f t="shared" si="365"/>
        <v>0</v>
      </c>
      <c r="Z425" s="73">
        <f t="shared" si="366"/>
        <v>0</v>
      </c>
      <c r="AA425" s="74"/>
      <c r="AB425" s="177"/>
      <c r="AC425" s="177"/>
      <c r="AD425" s="177"/>
      <c r="AE425" s="177"/>
      <c r="AF425" s="177"/>
      <c r="AG425" s="177"/>
      <c r="AH425" s="177"/>
      <c r="AI425" s="177"/>
      <c r="AJ425" s="177"/>
      <c r="AK425" s="177"/>
      <c r="AL425" s="177"/>
      <c r="AM425" s="177"/>
      <c r="AN425" s="177"/>
      <c r="AO425" s="177"/>
      <c r="AP425" s="177"/>
      <c r="AQ425" s="177"/>
      <c r="AR425" s="177"/>
      <c r="AS425" s="177"/>
      <c r="AT425" s="177"/>
      <c r="AU425" s="71">
        <f t="shared" si="367"/>
        <v>1</v>
      </c>
      <c r="AV425" s="76">
        <f t="shared" si="368"/>
        <v>0</v>
      </c>
      <c r="AW425" s="76">
        <f t="shared" si="369"/>
        <v>0</v>
      </c>
      <c r="AX425" s="76">
        <f t="shared" si="370"/>
        <v>0</v>
      </c>
      <c r="AY425" s="76">
        <f t="shared" si="371"/>
        <v>0</v>
      </c>
      <c r="AZ425" s="76">
        <f t="shared" si="372"/>
        <v>0</v>
      </c>
      <c r="BA425" s="71">
        <f t="shared" si="373"/>
        <v>1</v>
      </c>
      <c r="BB425" s="71">
        <f t="shared" si="374"/>
        <v>0</v>
      </c>
      <c r="BC425" s="77">
        <f t="shared" si="375"/>
        <v>0</v>
      </c>
      <c r="BD425" s="77">
        <f t="shared" si="376"/>
        <v>0</v>
      </c>
      <c r="BE425" s="77">
        <f t="shared" si="377"/>
        <v>0</v>
      </c>
      <c r="BF425" s="77">
        <f t="shared" si="378"/>
        <v>0</v>
      </c>
      <c r="BG425" s="77">
        <f t="shared" si="379"/>
        <v>0</v>
      </c>
      <c r="BH425" s="77">
        <f t="shared" si="380"/>
        <v>0</v>
      </c>
      <c r="BI425" s="77">
        <f t="shared" si="381"/>
        <v>0</v>
      </c>
      <c r="BJ425" s="77">
        <f t="shared" si="382"/>
        <v>0</v>
      </c>
      <c r="BK425" s="77">
        <f t="shared" si="383"/>
        <v>0</v>
      </c>
      <c r="BL425" s="77">
        <f t="shared" si="384"/>
        <v>0</v>
      </c>
      <c r="BM425" s="77">
        <f t="shared" si="385"/>
        <v>0</v>
      </c>
      <c r="BN425" s="77">
        <f t="shared" si="386"/>
        <v>0</v>
      </c>
      <c r="BO425" s="77">
        <f t="shared" si="387"/>
        <v>0</v>
      </c>
      <c r="BP425" s="77">
        <f t="shared" si="388"/>
        <v>0</v>
      </c>
      <c r="BQ425" s="77">
        <f t="shared" si="389"/>
        <v>0</v>
      </c>
      <c r="BR425" s="77">
        <f t="shared" si="390"/>
        <v>0</v>
      </c>
      <c r="BS425" s="77">
        <f t="shared" si="391"/>
        <v>0</v>
      </c>
      <c r="BT425" s="77">
        <f t="shared" si="392"/>
        <v>0</v>
      </c>
      <c r="BU425" s="77">
        <f t="shared" si="393"/>
        <v>0</v>
      </c>
      <c r="BV425" s="77">
        <f t="shared" si="394"/>
        <v>0</v>
      </c>
      <c r="BW425" s="177"/>
      <c r="BX425" s="12" t="str">
        <f t="shared" si="395"/>
        <v/>
      </c>
      <c r="BY425" s="95">
        <f t="shared" si="396"/>
        <v>0</v>
      </c>
      <c r="BZ425" s="177">
        <f t="shared" si="397"/>
        <v>0</v>
      </c>
      <c r="CA425" s="177">
        <f t="shared" si="398"/>
        <v>0</v>
      </c>
      <c r="CB425" s="177">
        <f t="shared" si="399"/>
        <v>0</v>
      </c>
      <c r="CC425" s="177">
        <f t="shared" si="400"/>
        <v>0</v>
      </c>
      <c r="CD425" s="177">
        <f t="shared" si="401"/>
        <v>0</v>
      </c>
      <c r="CE425" s="177">
        <f t="shared" si="402"/>
        <v>0</v>
      </c>
      <c r="CF425" s="177">
        <f t="shared" si="403"/>
        <v>0</v>
      </c>
      <c r="CG425" s="9"/>
    </row>
    <row r="426" spans="1:85">
      <c r="A426" s="185" t="s">
        <v>1189</v>
      </c>
      <c r="B426" s="186" t="s">
        <v>1190</v>
      </c>
      <c r="C426" s="192" t="s">
        <v>1191</v>
      </c>
      <c r="D426" s="177" t="s">
        <v>73</v>
      </c>
      <c r="E426" s="74">
        <v>7.4</v>
      </c>
      <c r="F426" s="230">
        <v>79.23</v>
      </c>
      <c r="G426" s="68">
        <f t="shared" si="352"/>
        <v>586.30200000000002</v>
      </c>
      <c r="H426" s="69"/>
      <c r="I426" s="70">
        <f t="shared" si="353"/>
        <v>0</v>
      </c>
      <c r="J426" s="69"/>
      <c r="K426" s="70">
        <f t="shared" si="354"/>
        <v>0</v>
      </c>
      <c r="L426" s="69"/>
      <c r="M426" s="70">
        <f t="shared" si="355"/>
        <v>0</v>
      </c>
      <c r="N426" s="69"/>
      <c r="O426" s="70">
        <f t="shared" si="356"/>
        <v>0</v>
      </c>
      <c r="P426" s="69"/>
      <c r="Q426" s="70">
        <f t="shared" si="357"/>
        <v>0</v>
      </c>
      <c r="R426" s="71">
        <f t="shared" si="358"/>
        <v>7.4</v>
      </c>
      <c r="S426" s="70">
        <f t="shared" si="359"/>
        <v>586.30200000000002</v>
      </c>
      <c r="T426" s="72">
        <f t="shared" si="360"/>
        <v>0</v>
      </c>
      <c r="U426" s="73">
        <f t="shared" si="361"/>
        <v>0</v>
      </c>
      <c r="V426" s="73">
        <f t="shared" si="362"/>
        <v>0</v>
      </c>
      <c r="W426" s="73">
        <f t="shared" si="363"/>
        <v>0</v>
      </c>
      <c r="X426" s="73">
        <f t="shared" si="364"/>
        <v>0</v>
      </c>
      <c r="Y426" s="73">
        <f t="shared" si="365"/>
        <v>0</v>
      </c>
      <c r="Z426" s="73">
        <f t="shared" si="366"/>
        <v>0</v>
      </c>
      <c r="AA426" s="74"/>
      <c r="AB426" s="177"/>
      <c r="AC426" s="177"/>
      <c r="AD426" s="177"/>
      <c r="AE426" s="177"/>
      <c r="AF426" s="177"/>
      <c r="AG426" s="177"/>
      <c r="AH426" s="177"/>
      <c r="AI426" s="177"/>
      <c r="AJ426" s="177"/>
      <c r="AK426" s="177"/>
      <c r="AL426" s="177"/>
      <c r="AM426" s="177"/>
      <c r="AN426" s="177"/>
      <c r="AO426" s="177"/>
      <c r="AP426" s="177"/>
      <c r="AQ426" s="177"/>
      <c r="AR426" s="177"/>
      <c r="AS426" s="177"/>
      <c r="AT426" s="177"/>
      <c r="AU426" s="71">
        <f t="shared" si="367"/>
        <v>7.4</v>
      </c>
      <c r="AV426" s="76">
        <f t="shared" si="368"/>
        <v>0</v>
      </c>
      <c r="AW426" s="76">
        <f t="shared" si="369"/>
        <v>0</v>
      </c>
      <c r="AX426" s="76">
        <f t="shared" si="370"/>
        <v>0</v>
      </c>
      <c r="AY426" s="76">
        <f t="shared" si="371"/>
        <v>0</v>
      </c>
      <c r="AZ426" s="76">
        <f t="shared" si="372"/>
        <v>0</v>
      </c>
      <c r="BA426" s="71">
        <f t="shared" si="373"/>
        <v>7.4</v>
      </c>
      <c r="BB426" s="71">
        <f t="shared" si="374"/>
        <v>0</v>
      </c>
      <c r="BC426" s="77">
        <f t="shared" si="375"/>
        <v>0</v>
      </c>
      <c r="BD426" s="77">
        <f t="shared" si="376"/>
        <v>0</v>
      </c>
      <c r="BE426" s="77">
        <f t="shared" si="377"/>
        <v>0</v>
      </c>
      <c r="BF426" s="77">
        <f t="shared" si="378"/>
        <v>0</v>
      </c>
      <c r="BG426" s="77">
        <f t="shared" si="379"/>
        <v>0</v>
      </c>
      <c r="BH426" s="77">
        <f t="shared" si="380"/>
        <v>0</v>
      </c>
      <c r="BI426" s="77">
        <f t="shared" si="381"/>
        <v>0</v>
      </c>
      <c r="BJ426" s="77">
        <f t="shared" si="382"/>
        <v>0</v>
      </c>
      <c r="BK426" s="77">
        <f t="shared" si="383"/>
        <v>0</v>
      </c>
      <c r="BL426" s="77">
        <f t="shared" si="384"/>
        <v>0</v>
      </c>
      <c r="BM426" s="77">
        <f t="shared" si="385"/>
        <v>0</v>
      </c>
      <c r="BN426" s="77">
        <f t="shared" si="386"/>
        <v>0</v>
      </c>
      <c r="BO426" s="77">
        <f t="shared" si="387"/>
        <v>0</v>
      </c>
      <c r="BP426" s="77">
        <f t="shared" si="388"/>
        <v>0</v>
      </c>
      <c r="BQ426" s="77">
        <f t="shared" si="389"/>
        <v>0</v>
      </c>
      <c r="BR426" s="77">
        <f t="shared" si="390"/>
        <v>0</v>
      </c>
      <c r="BS426" s="77">
        <f t="shared" si="391"/>
        <v>0</v>
      </c>
      <c r="BT426" s="77">
        <f t="shared" si="392"/>
        <v>0</v>
      </c>
      <c r="BU426" s="77">
        <f t="shared" si="393"/>
        <v>0</v>
      </c>
      <c r="BV426" s="77">
        <f t="shared" si="394"/>
        <v>0</v>
      </c>
      <c r="BW426" s="177"/>
      <c r="BX426" s="12" t="str">
        <f t="shared" si="395"/>
        <v/>
      </c>
      <c r="BY426" s="95">
        <f t="shared" si="396"/>
        <v>0</v>
      </c>
      <c r="BZ426" s="177">
        <f t="shared" si="397"/>
        <v>0</v>
      </c>
      <c r="CA426" s="177">
        <f t="shared" si="398"/>
        <v>0</v>
      </c>
      <c r="CB426" s="177">
        <f t="shared" si="399"/>
        <v>0</v>
      </c>
      <c r="CC426" s="177">
        <f t="shared" si="400"/>
        <v>0</v>
      </c>
      <c r="CD426" s="177">
        <f t="shared" si="401"/>
        <v>0</v>
      </c>
      <c r="CE426" s="177">
        <f t="shared" si="402"/>
        <v>0</v>
      </c>
      <c r="CF426" s="177">
        <f t="shared" si="403"/>
        <v>0</v>
      </c>
      <c r="CG426" s="9"/>
    </row>
    <row r="427" spans="1:85">
      <c r="A427" s="185" t="s">
        <v>1192</v>
      </c>
      <c r="B427" s="186" t="s">
        <v>1193</v>
      </c>
      <c r="C427" s="192" t="s">
        <v>1194</v>
      </c>
      <c r="D427" s="177" t="s">
        <v>61</v>
      </c>
      <c r="E427" s="74">
        <v>1</v>
      </c>
      <c r="F427" s="230">
        <v>365.13</v>
      </c>
      <c r="G427" s="68">
        <f t="shared" si="352"/>
        <v>365.13</v>
      </c>
      <c r="H427" s="69"/>
      <c r="I427" s="70">
        <f t="shared" si="353"/>
        <v>0</v>
      </c>
      <c r="J427" s="69"/>
      <c r="K427" s="70">
        <f t="shared" si="354"/>
        <v>0</v>
      </c>
      <c r="L427" s="69"/>
      <c r="M427" s="70">
        <f t="shared" si="355"/>
        <v>0</v>
      </c>
      <c r="N427" s="69"/>
      <c r="O427" s="70">
        <f t="shared" si="356"/>
        <v>0</v>
      </c>
      <c r="P427" s="69"/>
      <c r="Q427" s="70">
        <f t="shared" si="357"/>
        <v>0</v>
      </c>
      <c r="R427" s="71">
        <f t="shared" si="358"/>
        <v>1</v>
      </c>
      <c r="S427" s="70">
        <f t="shared" si="359"/>
        <v>365.13</v>
      </c>
      <c r="T427" s="72">
        <f t="shared" si="360"/>
        <v>0</v>
      </c>
      <c r="U427" s="73">
        <f t="shared" si="361"/>
        <v>0</v>
      </c>
      <c r="V427" s="73">
        <f t="shared" si="362"/>
        <v>0</v>
      </c>
      <c r="W427" s="73">
        <f t="shared" si="363"/>
        <v>0</v>
      </c>
      <c r="X427" s="73">
        <f t="shared" si="364"/>
        <v>0</v>
      </c>
      <c r="Y427" s="73">
        <f t="shared" si="365"/>
        <v>0</v>
      </c>
      <c r="Z427" s="73">
        <f t="shared" si="366"/>
        <v>0</v>
      </c>
      <c r="AA427" s="74"/>
      <c r="AB427" s="177"/>
      <c r="AC427" s="177"/>
      <c r="AD427" s="177"/>
      <c r="AE427" s="177"/>
      <c r="AF427" s="177"/>
      <c r="AG427" s="177"/>
      <c r="AH427" s="177"/>
      <c r="AI427" s="177"/>
      <c r="AJ427" s="177"/>
      <c r="AK427" s="177"/>
      <c r="AL427" s="177"/>
      <c r="AM427" s="177"/>
      <c r="AN427" s="177"/>
      <c r="AO427" s="177"/>
      <c r="AP427" s="177"/>
      <c r="AQ427" s="177"/>
      <c r="AR427" s="177"/>
      <c r="AS427" s="177"/>
      <c r="AT427" s="177"/>
      <c r="AU427" s="71">
        <f t="shared" si="367"/>
        <v>1</v>
      </c>
      <c r="AV427" s="76">
        <f t="shared" si="368"/>
        <v>0</v>
      </c>
      <c r="AW427" s="76">
        <f t="shared" si="369"/>
        <v>0</v>
      </c>
      <c r="AX427" s="76">
        <f t="shared" si="370"/>
        <v>0</v>
      </c>
      <c r="AY427" s="76">
        <f t="shared" si="371"/>
        <v>0</v>
      </c>
      <c r="AZ427" s="76">
        <f t="shared" si="372"/>
        <v>0</v>
      </c>
      <c r="BA427" s="71">
        <f t="shared" si="373"/>
        <v>1</v>
      </c>
      <c r="BB427" s="71">
        <f t="shared" si="374"/>
        <v>0</v>
      </c>
      <c r="BC427" s="77">
        <f t="shared" si="375"/>
        <v>0</v>
      </c>
      <c r="BD427" s="77">
        <f t="shared" si="376"/>
        <v>0</v>
      </c>
      <c r="BE427" s="77">
        <f t="shared" si="377"/>
        <v>0</v>
      </c>
      <c r="BF427" s="77">
        <f t="shared" si="378"/>
        <v>0</v>
      </c>
      <c r="BG427" s="77">
        <f t="shared" si="379"/>
        <v>0</v>
      </c>
      <c r="BH427" s="77">
        <f t="shared" si="380"/>
        <v>0</v>
      </c>
      <c r="BI427" s="77">
        <f t="shared" si="381"/>
        <v>0</v>
      </c>
      <c r="BJ427" s="77">
        <f t="shared" si="382"/>
        <v>0</v>
      </c>
      <c r="BK427" s="77">
        <f t="shared" si="383"/>
        <v>0</v>
      </c>
      <c r="BL427" s="77">
        <f t="shared" si="384"/>
        <v>0</v>
      </c>
      <c r="BM427" s="77">
        <f t="shared" si="385"/>
        <v>0</v>
      </c>
      <c r="BN427" s="77">
        <f t="shared" si="386"/>
        <v>0</v>
      </c>
      <c r="BO427" s="77">
        <f t="shared" si="387"/>
        <v>0</v>
      </c>
      <c r="BP427" s="77">
        <f t="shared" si="388"/>
        <v>0</v>
      </c>
      <c r="BQ427" s="77">
        <f t="shared" si="389"/>
        <v>0</v>
      </c>
      <c r="BR427" s="77">
        <f t="shared" si="390"/>
        <v>0</v>
      </c>
      <c r="BS427" s="77">
        <f t="shared" si="391"/>
        <v>0</v>
      </c>
      <c r="BT427" s="77">
        <f t="shared" si="392"/>
        <v>0</v>
      </c>
      <c r="BU427" s="77">
        <f t="shared" si="393"/>
        <v>0</v>
      </c>
      <c r="BV427" s="77">
        <f t="shared" si="394"/>
        <v>0</v>
      </c>
      <c r="BW427" s="177"/>
      <c r="BX427" s="12" t="str">
        <f t="shared" si="395"/>
        <v/>
      </c>
      <c r="BY427" s="95">
        <f t="shared" si="396"/>
        <v>0</v>
      </c>
      <c r="BZ427" s="177">
        <f t="shared" si="397"/>
        <v>0</v>
      </c>
      <c r="CA427" s="177">
        <f t="shared" si="398"/>
        <v>0</v>
      </c>
      <c r="CB427" s="177">
        <f t="shared" si="399"/>
        <v>0</v>
      </c>
      <c r="CC427" s="177">
        <f t="shared" si="400"/>
        <v>0</v>
      </c>
      <c r="CD427" s="177">
        <f t="shared" si="401"/>
        <v>0</v>
      </c>
      <c r="CE427" s="177">
        <f t="shared" si="402"/>
        <v>0</v>
      </c>
      <c r="CF427" s="177">
        <f t="shared" si="403"/>
        <v>0</v>
      </c>
      <c r="CG427" s="9"/>
    </row>
    <row r="428" spans="1:85" ht="29.25">
      <c r="A428" s="185" t="s">
        <v>1195</v>
      </c>
      <c r="B428" s="186" t="s">
        <v>1196</v>
      </c>
      <c r="C428" s="192" t="s">
        <v>1197</v>
      </c>
      <c r="D428" s="177" t="s">
        <v>61</v>
      </c>
      <c r="E428" s="74">
        <v>4</v>
      </c>
      <c r="F428" s="230">
        <v>1476.28</v>
      </c>
      <c r="G428" s="68">
        <f t="shared" si="352"/>
        <v>5905.12</v>
      </c>
      <c r="H428" s="69"/>
      <c r="I428" s="70">
        <f t="shared" si="353"/>
        <v>0</v>
      </c>
      <c r="J428" s="69"/>
      <c r="K428" s="70">
        <f t="shared" si="354"/>
        <v>0</v>
      </c>
      <c r="L428" s="69"/>
      <c r="M428" s="70">
        <f t="shared" si="355"/>
        <v>0</v>
      </c>
      <c r="N428" s="69"/>
      <c r="O428" s="70">
        <f t="shared" si="356"/>
        <v>0</v>
      </c>
      <c r="P428" s="69"/>
      <c r="Q428" s="70">
        <f t="shared" si="357"/>
        <v>0</v>
      </c>
      <c r="R428" s="71">
        <f t="shared" si="358"/>
        <v>4</v>
      </c>
      <c r="S428" s="70">
        <f t="shared" si="359"/>
        <v>5905.12</v>
      </c>
      <c r="T428" s="72">
        <f t="shared" si="360"/>
        <v>0</v>
      </c>
      <c r="U428" s="73">
        <f t="shared" si="361"/>
        <v>0</v>
      </c>
      <c r="V428" s="73">
        <f t="shared" si="362"/>
        <v>0</v>
      </c>
      <c r="W428" s="73">
        <f t="shared" si="363"/>
        <v>0</v>
      </c>
      <c r="X428" s="73">
        <f t="shared" si="364"/>
        <v>0</v>
      </c>
      <c r="Y428" s="73">
        <f t="shared" si="365"/>
        <v>0</v>
      </c>
      <c r="Z428" s="73">
        <f t="shared" si="366"/>
        <v>0</v>
      </c>
      <c r="AA428" s="74"/>
      <c r="AB428" s="177"/>
      <c r="AC428" s="177"/>
      <c r="AD428" s="177"/>
      <c r="AE428" s="177"/>
      <c r="AF428" s="177"/>
      <c r="AG428" s="177"/>
      <c r="AH428" s="177"/>
      <c r="AI428" s="177"/>
      <c r="AJ428" s="177"/>
      <c r="AK428" s="177"/>
      <c r="AL428" s="177"/>
      <c r="AM428" s="177"/>
      <c r="AN428" s="177"/>
      <c r="AO428" s="177"/>
      <c r="AP428" s="177"/>
      <c r="AQ428" s="177"/>
      <c r="AR428" s="177"/>
      <c r="AS428" s="177"/>
      <c r="AT428" s="177"/>
      <c r="AU428" s="71">
        <f t="shared" si="367"/>
        <v>4</v>
      </c>
      <c r="AV428" s="76">
        <f t="shared" si="368"/>
        <v>0</v>
      </c>
      <c r="AW428" s="76">
        <f t="shared" si="369"/>
        <v>0</v>
      </c>
      <c r="AX428" s="76">
        <f t="shared" si="370"/>
        <v>0</v>
      </c>
      <c r="AY428" s="76">
        <f t="shared" si="371"/>
        <v>0</v>
      </c>
      <c r="AZ428" s="76">
        <f t="shared" si="372"/>
        <v>0</v>
      </c>
      <c r="BA428" s="71">
        <f t="shared" si="373"/>
        <v>4</v>
      </c>
      <c r="BB428" s="71">
        <f t="shared" si="374"/>
        <v>0</v>
      </c>
      <c r="BC428" s="77">
        <f t="shared" si="375"/>
        <v>0</v>
      </c>
      <c r="BD428" s="77">
        <f t="shared" si="376"/>
        <v>0</v>
      </c>
      <c r="BE428" s="77">
        <f t="shared" si="377"/>
        <v>0</v>
      </c>
      <c r="BF428" s="77">
        <f t="shared" si="378"/>
        <v>0</v>
      </c>
      <c r="BG428" s="77">
        <f t="shared" si="379"/>
        <v>0</v>
      </c>
      <c r="BH428" s="77">
        <f t="shared" si="380"/>
        <v>0</v>
      </c>
      <c r="BI428" s="77">
        <f t="shared" si="381"/>
        <v>0</v>
      </c>
      <c r="BJ428" s="77">
        <f t="shared" si="382"/>
        <v>0</v>
      </c>
      <c r="BK428" s="77">
        <f t="shared" si="383"/>
        <v>0</v>
      </c>
      <c r="BL428" s="77">
        <f t="shared" si="384"/>
        <v>0</v>
      </c>
      <c r="BM428" s="77">
        <f t="shared" si="385"/>
        <v>0</v>
      </c>
      <c r="BN428" s="77">
        <f t="shared" si="386"/>
        <v>0</v>
      </c>
      <c r="BO428" s="77">
        <f t="shared" si="387"/>
        <v>0</v>
      </c>
      <c r="BP428" s="77">
        <f t="shared" si="388"/>
        <v>0</v>
      </c>
      <c r="BQ428" s="77">
        <f t="shared" si="389"/>
        <v>0</v>
      </c>
      <c r="BR428" s="77">
        <f t="shared" si="390"/>
        <v>0</v>
      </c>
      <c r="BS428" s="77">
        <f t="shared" si="391"/>
        <v>0</v>
      </c>
      <c r="BT428" s="77">
        <f t="shared" si="392"/>
        <v>0</v>
      </c>
      <c r="BU428" s="77">
        <f t="shared" si="393"/>
        <v>0</v>
      </c>
      <c r="BV428" s="77">
        <f t="shared" si="394"/>
        <v>0</v>
      </c>
      <c r="BW428" s="177"/>
      <c r="BX428" s="12" t="str">
        <f t="shared" si="395"/>
        <v/>
      </c>
      <c r="BY428" s="95">
        <f t="shared" si="396"/>
        <v>0</v>
      </c>
      <c r="BZ428" s="177">
        <f t="shared" si="397"/>
        <v>0</v>
      </c>
      <c r="CA428" s="177">
        <f t="shared" si="398"/>
        <v>0</v>
      </c>
      <c r="CB428" s="177">
        <f t="shared" si="399"/>
        <v>0</v>
      </c>
      <c r="CC428" s="177">
        <f t="shared" si="400"/>
        <v>0</v>
      </c>
      <c r="CD428" s="177">
        <f t="shared" si="401"/>
        <v>0</v>
      </c>
      <c r="CE428" s="177">
        <f t="shared" si="402"/>
        <v>0</v>
      </c>
      <c r="CF428" s="177">
        <f t="shared" si="403"/>
        <v>0</v>
      </c>
      <c r="CG428" s="9"/>
    </row>
    <row r="429" spans="1:85" ht="29.25">
      <c r="A429" s="205" t="s">
        <v>1198</v>
      </c>
      <c r="B429" s="186" t="s">
        <v>1199</v>
      </c>
      <c r="C429" s="202" t="s">
        <v>1200</v>
      </c>
      <c r="D429" s="177" t="s">
        <v>61</v>
      </c>
      <c r="E429" s="74">
        <v>1</v>
      </c>
      <c r="F429" s="230">
        <v>877.54</v>
      </c>
      <c r="G429" s="68">
        <f t="shared" si="352"/>
        <v>877.54</v>
      </c>
      <c r="H429" s="69"/>
      <c r="I429" s="70">
        <f t="shared" si="353"/>
        <v>0</v>
      </c>
      <c r="J429" s="69"/>
      <c r="K429" s="70">
        <f t="shared" si="354"/>
        <v>0</v>
      </c>
      <c r="L429" s="69"/>
      <c r="M429" s="70">
        <f t="shared" si="355"/>
        <v>0</v>
      </c>
      <c r="N429" s="69"/>
      <c r="O429" s="70">
        <f t="shared" si="356"/>
        <v>0</v>
      </c>
      <c r="P429" s="69"/>
      <c r="Q429" s="70">
        <f t="shared" si="357"/>
        <v>0</v>
      </c>
      <c r="R429" s="71">
        <f t="shared" si="358"/>
        <v>1</v>
      </c>
      <c r="S429" s="70">
        <f t="shared" si="359"/>
        <v>877.54</v>
      </c>
      <c r="T429" s="72">
        <f t="shared" si="360"/>
        <v>0</v>
      </c>
      <c r="U429" s="73">
        <f t="shared" si="361"/>
        <v>0</v>
      </c>
      <c r="V429" s="73">
        <f t="shared" si="362"/>
        <v>0</v>
      </c>
      <c r="W429" s="73">
        <f t="shared" si="363"/>
        <v>0</v>
      </c>
      <c r="X429" s="73">
        <f t="shared" si="364"/>
        <v>0</v>
      </c>
      <c r="Y429" s="73">
        <f t="shared" si="365"/>
        <v>0</v>
      </c>
      <c r="Z429" s="73">
        <f t="shared" si="366"/>
        <v>0</v>
      </c>
      <c r="AA429" s="74"/>
      <c r="AB429" s="177"/>
      <c r="AC429" s="177"/>
      <c r="AD429" s="177"/>
      <c r="AE429" s="177"/>
      <c r="AF429" s="177"/>
      <c r="AG429" s="177"/>
      <c r="AH429" s="177"/>
      <c r="AI429" s="177"/>
      <c r="AJ429" s="177"/>
      <c r="AK429" s="177"/>
      <c r="AL429" s="177"/>
      <c r="AM429" s="177"/>
      <c r="AN429" s="177"/>
      <c r="AO429" s="177"/>
      <c r="AP429" s="177"/>
      <c r="AQ429" s="177"/>
      <c r="AR429" s="177"/>
      <c r="AS429" s="177"/>
      <c r="AT429" s="177"/>
      <c r="AU429" s="71">
        <f t="shared" si="367"/>
        <v>1</v>
      </c>
      <c r="AV429" s="76">
        <f t="shared" si="368"/>
        <v>0</v>
      </c>
      <c r="AW429" s="76">
        <f t="shared" si="369"/>
        <v>0</v>
      </c>
      <c r="AX429" s="76">
        <f t="shared" si="370"/>
        <v>0</v>
      </c>
      <c r="AY429" s="76">
        <f t="shared" si="371"/>
        <v>0</v>
      </c>
      <c r="AZ429" s="76">
        <f t="shared" si="372"/>
        <v>0</v>
      </c>
      <c r="BA429" s="71">
        <f t="shared" si="373"/>
        <v>1</v>
      </c>
      <c r="BB429" s="71">
        <f t="shared" si="374"/>
        <v>0</v>
      </c>
      <c r="BC429" s="77">
        <f t="shared" si="375"/>
        <v>0</v>
      </c>
      <c r="BD429" s="77">
        <f t="shared" si="376"/>
        <v>0</v>
      </c>
      <c r="BE429" s="77">
        <f t="shared" si="377"/>
        <v>0</v>
      </c>
      <c r="BF429" s="77">
        <f t="shared" si="378"/>
        <v>0</v>
      </c>
      <c r="BG429" s="77">
        <f t="shared" si="379"/>
        <v>0</v>
      </c>
      <c r="BH429" s="77">
        <f t="shared" si="380"/>
        <v>0</v>
      </c>
      <c r="BI429" s="77">
        <f t="shared" si="381"/>
        <v>0</v>
      </c>
      <c r="BJ429" s="77">
        <f t="shared" si="382"/>
        <v>0</v>
      </c>
      <c r="BK429" s="77">
        <f t="shared" si="383"/>
        <v>0</v>
      </c>
      <c r="BL429" s="77">
        <f t="shared" si="384"/>
        <v>0</v>
      </c>
      <c r="BM429" s="77">
        <f t="shared" si="385"/>
        <v>0</v>
      </c>
      <c r="BN429" s="77">
        <f t="shared" si="386"/>
        <v>0</v>
      </c>
      <c r="BO429" s="77">
        <f t="shared" si="387"/>
        <v>0</v>
      </c>
      <c r="BP429" s="77">
        <f t="shared" si="388"/>
        <v>0</v>
      </c>
      <c r="BQ429" s="77">
        <f t="shared" si="389"/>
        <v>0</v>
      </c>
      <c r="BR429" s="77">
        <f t="shared" si="390"/>
        <v>0</v>
      </c>
      <c r="BS429" s="77">
        <f t="shared" si="391"/>
        <v>0</v>
      </c>
      <c r="BT429" s="77">
        <f t="shared" si="392"/>
        <v>0</v>
      </c>
      <c r="BU429" s="77">
        <f t="shared" si="393"/>
        <v>0</v>
      </c>
      <c r="BV429" s="77">
        <f t="shared" si="394"/>
        <v>0</v>
      </c>
      <c r="BW429" s="177"/>
      <c r="BX429" s="12" t="str">
        <f t="shared" si="395"/>
        <v/>
      </c>
      <c r="BY429" s="95">
        <f t="shared" si="396"/>
        <v>0</v>
      </c>
      <c r="BZ429" s="177">
        <f t="shared" si="397"/>
        <v>0</v>
      </c>
      <c r="CA429" s="177">
        <f t="shared" si="398"/>
        <v>0</v>
      </c>
      <c r="CB429" s="177">
        <f t="shared" si="399"/>
        <v>0</v>
      </c>
      <c r="CC429" s="177">
        <f t="shared" si="400"/>
        <v>0</v>
      </c>
      <c r="CD429" s="177">
        <f t="shared" si="401"/>
        <v>0</v>
      </c>
      <c r="CE429" s="177">
        <f t="shared" si="402"/>
        <v>0</v>
      </c>
      <c r="CF429" s="177">
        <f t="shared" si="403"/>
        <v>0</v>
      </c>
      <c r="CG429" s="9"/>
    </row>
    <row r="430" spans="1:85">
      <c r="A430" s="185" t="s">
        <v>1201</v>
      </c>
      <c r="B430" s="186" t="s">
        <v>1202</v>
      </c>
      <c r="C430" s="192" t="s">
        <v>1203</v>
      </c>
      <c r="D430" s="177" t="s">
        <v>61</v>
      </c>
      <c r="E430" s="74">
        <v>50</v>
      </c>
      <c r="F430" s="230">
        <v>74.86</v>
      </c>
      <c r="G430" s="68">
        <f t="shared" si="352"/>
        <v>3743</v>
      </c>
      <c r="H430" s="69"/>
      <c r="I430" s="70">
        <f t="shared" si="353"/>
        <v>0</v>
      </c>
      <c r="J430" s="69"/>
      <c r="K430" s="70">
        <f t="shared" si="354"/>
        <v>0</v>
      </c>
      <c r="L430" s="69"/>
      <c r="M430" s="70">
        <f t="shared" si="355"/>
        <v>0</v>
      </c>
      <c r="N430" s="69"/>
      <c r="O430" s="70">
        <f t="shared" si="356"/>
        <v>0</v>
      </c>
      <c r="P430" s="69"/>
      <c r="Q430" s="70">
        <f t="shared" si="357"/>
        <v>0</v>
      </c>
      <c r="R430" s="71">
        <f t="shared" si="358"/>
        <v>50</v>
      </c>
      <c r="S430" s="70">
        <f t="shared" si="359"/>
        <v>3743</v>
      </c>
      <c r="T430" s="72">
        <f t="shared" si="360"/>
        <v>0</v>
      </c>
      <c r="U430" s="73">
        <f t="shared" si="361"/>
        <v>0</v>
      </c>
      <c r="V430" s="73">
        <f t="shared" si="362"/>
        <v>0</v>
      </c>
      <c r="W430" s="73">
        <f t="shared" si="363"/>
        <v>0</v>
      </c>
      <c r="X430" s="73">
        <f t="shared" si="364"/>
        <v>0</v>
      </c>
      <c r="Y430" s="73">
        <f t="shared" si="365"/>
        <v>0</v>
      </c>
      <c r="Z430" s="73">
        <f t="shared" si="366"/>
        <v>0</v>
      </c>
      <c r="AA430" s="74"/>
      <c r="AB430" s="177"/>
      <c r="AC430" s="177"/>
      <c r="AD430" s="177"/>
      <c r="AE430" s="177"/>
      <c r="AF430" s="177"/>
      <c r="AG430" s="177"/>
      <c r="AH430" s="177"/>
      <c r="AI430" s="177"/>
      <c r="AJ430" s="177"/>
      <c r="AK430" s="177"/>
      <c r="AL430" s="177"/>
      <c r="AM430" s="177"/>
      <c r="AN430" s="177"/>
      <c r="AO430" s="177"/>
      <c r="AP430" s="177"/>
      <c r="AQ430" s="177"/>
      <c r="AR430" s="177"/>
      <c r="AS430" s="177"/>
      <c r="AT430" s="177"/>
      <c r="AU430" s="71">
        <f t="shared" si="367"/>
        <v>50</v>
      </c>
      <c r="AV430" s="76">
        <f t="shared" si="368"/>
        <v>0</v>
      </c>
      <c r="AW430" s="76">
        <f t="shared" si="369"/>
        <v>0</v>
      </c>
      <c r="AX430" s="76">
        <f t="shared" si="370"/>
        <v>0</v>
      </c>
      <c r="AY430" s="76">
        <f t="shared" si="371"/>
        <v>0</v>
      </c>
      <c r="AZ430" s="76">
        <f t="shared" si="372"/>
        <v>0</v>
      </c>
      <c r="BA430" s="71">
        <f t="shared" si="373"/>
        <v>50</v>
      </c>
      <c r="BB430" s="71">
        <f t="shared" si="374"/>
        <v>0</v>
      </c>
      <c r="BC430" s="77">
        <f t="shared" si="375"/>
        <v>0</v>
      </c>
      <c r="BD430" s="77">
        <f t="shared" si="376"/>
        <v>0</v>
      </c>
      <c r="BE430" s="77">
        <f t="shared" si="377"/>
        <v>0</v>
      </c>
      <c r="BF430" s="77">
        <f t="shared" si="378"/>
        <v>0</v>
      </c>
      <c r="BG430" s="77">
        <f t="shared" si="379"/>
        <v>0</v>
      </c>
      <c r="BH430" s="77">
        <f t="shared" si="380"/>
        <v>0</v>
      </c>
      <c r="BI430" s="77">
        <f t="shared" si="381"/>
        <v>0</v>
      </c>
      <c r="BJ430" s="77">
        <f t="shared" si="382"/>
        <v>0</v>
      </c>
      <c r="BK430" s="77">
        <f t="shared" si="383"/>
        <v>0</v>
      </c>
      <c r="BL430" s="77">
        <f t="shared" si="384"/>
        <v>0</v>
      </c>
      <c r="BM430" s="77">
        <f t="shared" si="385"/>
        <v>0</v>
      </c>
      <c r="BN430" s="77">
        <f t="shared" si="386"/>
        <v>0</v>
      </c>
      <c r="BO430" s="77">
        <f t="shared" si="387"/>
        <v>0</v>
      </c>
      <c r="BP430" s="77">
        <f t="shared" si="388"/>
        <v>0</v>
      </c>
      <c r="BQ430" s="77">
        <f t="shared" si="389"/>
        <v>0</v>
      </c>
      <c r="BR430" s="77">
        <f t="shared" si="390"/>
        <v>0</v>
      </c>
      <c r="BS430" s="77">
        <f t="shared" si="391"/>
        <v>0</v>
      </c>
      <c r="BT430" s="77">
        <f t="shared" si="392"/>
        <v>0</v>
      </c>
      <c r="BU430" s="77">
        <f t="shared" si="393"/>
        <v>0</v>
      </c>
      <c r="BV430" s="77">
        <f t="shared" si="394"/>
        <v>0</v>
      </c>
      <c r="BW430" s="177"/>
      <c r="BX430" s="12" t="str">
        <f t="shared" si="395"/>
        <v/>
      </c>
      <c r="BY430" s="95">
        <f t="shared" si="396"/>
        <v>0</v>
      </c>
      <c r="BZ430" s="177">
        <f t="shared" si="397"/>
        <v>0</v>
      </c>
      <c r="CA430" s="177">
        <f t="shared" si="398"/>
        <v>0</v>
      </c>
      <c r="CB430" s="177">
        <f t="shared" si="399"/>
        <v>0</v>
      </c>
      <c r="CC430" s="177">
        <f t="shared" si="400"/>
        <v>0</v>
      </c>
      <c r="CD430" s="177">
        <f t="shared" si="401"/>
        <v>0</v>
      </c>
      <c r="CE430" s="177">
        <f t="shared" si="402"/>
        <v>0</v>
      </c>
      <c r="CF430" s="177">
        <f t="shared" si="403"/>
        <v>0</v>
      </c>
      <c r="CG430" s="9"/>
    </row>
    <row r="431" spans="1:85">
      <c r="A431" s="185" t="s">
        <v>1204</v>
      </c>
      <c r="B431" s="186" t="s">
        <v>1205</v>
      </c>
      <c r="C431" s="187" t="s">
        <v>1206</v>
      </c>
      <c r="D431" s="177" t="s">
        <v>65</v>
      </c>
      <c r="E431" s="74">
        <v>3078.92</v>
      </c>
      <c r="F431" s="230">
        <v>1.1200000000000001</v>
      </c>
      <c r="G431" s="68">
        <f t="shared" si="352"/>
        <v>3448.3904000000002</v>
      </c>
      <c r="H431" s="69"/>
      <c r="I431" s="70">
        <f t="shared" si="353"/>
        <v>0</v>
      </c>
      <c r="J431" s="69"/>
      <c r="K431" s="70">
        <f t="shared" si="354"/>
        <v>0</v>
      </c>
      <c r="L431" s="69"/>
      <c r="M431" s="70">
        <f t="shared" si="355"/>
        <v>0</v>
      </c>
      <c r="N431" s="69"/>
      <c r="O431" s="70">
        <f t="shared" si="356"/>
        <v>0</v>
      </c>
      <c r="P431" s="69"/>
      <c r="Q431" s="70">
        <f t="shared" si="357"/>
        <v>0</v>
      </c>
      <c r="R431" s="71">
        <f t="shared" si="358"/>
        <v>3078.92</v>
      </c>
      <c r="S431" s="70">
        <f t="shared" si="359"/>
        <v>3448.3904000000002</v>
      </c>
      <c r="T431" s="72">
        <f t="shared" si="360"/>
        <v>0</v>
      </c>
      <c r="U431" s="73">
        <f t="shared" si="361"/>
        <v>0</v>
      </c>
      <c r="V431" s="73">
        <f t="shared" si="362"/>
        <v>0</v>
      </c>
      <c r="W431" s="73">
        <f t="shared" si="363"/>
        <v>0</v>
      </c>
      <c r="X431" s="73">
        <f t="shared" si="364"/>
        <v>0</v>
      </c>
      <c r="Y431" s="73">
        <f t="shared" si="365"/>
        <v>0</v>
      </c>
      <c r="Z431" s="73">
        <f t="shared" si="366"/>
        <v>0</v>
      </c>
      <c r="AA431" s="74"/>
      <c r="AB431" s="177"/>
      <c r="AC431" s="177"/>
      <c r="AD431" s="177"/>
      <c r="AE431" s="177"/>
      <c r="AF431" s="177"/>
      <c r="AG431" s="177"/>
      <c r="AH431" s="177"/>
      <c r="AI431" s="177"/>
      <c r="AJ431" s="177"/>
      <c r="AK431" s="177"/>
      <c r="AL431" s="177"/>
      <c r="AM431" s="177"/>
      <c r="AN431" s="177"/>
      <c r="AO431" s="177"/>
      <c r="AP431" s="177"/>
      <c r="AQ431" s="177"/>
      <c r="AR431" s="177"/>
      <c r="AS431" s="177"/>
      <c r="AT431" s="177"/>
      <c r="AU431" s="71">
        <f t="shared" si="367"/>
        <v>3078.92</v>
      </c>
      <c r="AV431" s="76">
        <f t="shared" si="368"/>
        <v>0</v>
      </c>
      <c r="AW431" s="76">
        <f t="shared" si="369"/>
        <v>0</v>
      </c>
      <c r="AX431" s="76">
        <f t="shared" si="370"/>
        <v>0</v>
      </c>
      <c r="AY431" s="76">
        <f t="shared" si="371"/>
        <v>0</v>
      </c>
      <c r="AZ431" s="76">
        <f t="shared" si="372"/>
        <v>0</v>
      </c>
      <c r="BA431" s="71">
        <f t="shared" si="373"/>
        <v>3078.92</v>
      </c>
      <c r="BB431" s="71">
        <f t="shared" si="374"/>
        <v>0</v>
      </c>
      <c r="BC431" s="77">
        <f t="shared" si="375"/>
        <v>0</v>
      </c>
      <c r="BD431" s="77">
        <f t="shared" si="376"/>
        <v>0</v>
      </c>
      <c r="BE431" s="77">
        <f t="shared" si="377"/>
        <v>0</v>
      </c>
      <c r="BF431" s="77">
        <f t="shared" si="378"/>
        <v>0</v>
      </c>
      <c r="BG431" s="77">
        <f t="shared" si="379"/>
        <v>0</v>
      </c>
      <c r="BH431" s="77">
        <f t="shared" si="380"/>
        <v>0</v>
      </c>
      <c r="BI431" s="77">
        <f t="shared" si="381"/>
        <v>0</v>
      </c>
      <c r="BJ431" s="77">
        <f t="shared" si="382"/>
        <v>0</v>
      </c>
      <c r="BK431" s="77">
        <f t="shared" si="383"/>
        <v>0</v>
      </c>
      <c r="BL431" s="77">
        <f t="shared" si="384"/>
        <v>0</v>
      </c>
      <c r="BM431" s="77">
        <f t="shared" si="385"/>
        <v>0</v>
      </c>
      <c r="BN431" s="77">
        <f t="shared" si="386"/>
        <v>0</v>
      </c>
      <c r="BO431" s="77">
        <f t="shared" si="387"/>
        <v>0</v>
      </c>
      <c r="BP431" s="77">
        <f t="shared" si="388"/>
        <v>0</v>
      </c>
      <c r="BQ431" s="77">
        <f t="shared" si="389"/>
        <v>0</v>
      </c>
      <c r="BR431" s="77">
        <f t="shared" si="390"/>
        <v>0</v>
      </c>
      <c r="BS431" s="77">
        <f t="shared" si="391"/>
        <v>0</v>
      </c>
      <c r="BT431" s="77">
        <f t="shared" si="392"/>
        <v>0</v>
      </c>
      <c r="BU431" s="77">
        <f t="shared" si="393"/>
        <v>0</v>
      </c>
      <c r="BV431" s="77">
        <f t="shared" si="394"/>
        <v>0</v>
      </c>
      <c r="BW431" s="177"/>
      <c r="BX431" s="12" t="str">
        <f t="shared" si="395"/>
        <v/>
      </c>
      <c r="BY431" s="95">
        <f t="shared" si="396"/>
        <v>0</v>
      </c>
      <c r="BZ431" s="177">
        <f t="shared" si="397"/>
        <v>0</v>
      </c>
      <c r="CA431" s="177">
        <f t="shared" si="398"/>
        <v>0</v>
      </c>
      <c r="CB431" s="177">
        <f t="shared" si="399"/>
        <v>0</v>
      </c>
      <c r="CC431" s="177">
        <f t="shared" si="400"/>
        <v>0</v>
      </c>
      <c r="CD431" s="177">
        <f t="shared" si="401"/>
        <v>0</v>
      </c>
      <c r="CE431" s="177">
        <f t="shared" si="402"/>
        <v>0</v>
      </c>
      <c r="CF431" s="177">
        <f t="shared" si="403"/>
        <v>0</v>
      </c>
      <c r="CG431" s="9"/>
    </row>
    <row r="432" spans="1:85">
      <c r="A432" s="177" t="s">
        <v>1207</v>
      </c>
      <c r="B432" s="186" t="s">
        <v>1208</v>
      </c>
      <c r="C432" s="192" t="s">
        <v>1209</v>
      </c>
      <c r="D432" s="177" t="s">
        <v>73</v>
      </c>
      <c r="E432" s="74">
        <v>45</v>
      </c>
      <c r="F432" s="230">
        <v>32.9</v>
      </c>
      <c r="G432" s="68">
        <f t="shared" si="352"/>
        <v>1480.5</v>
      </c>
      <c r="H432" s="69"/>
      <c r="I432" s="70">
        <f t="shared" si="353"/>
        <v>0</v>
      </c>
      <c r="J432" s="69"/>
      <c r="K432" s="70">
        <f t="shared" si="354"/>
        <v>0</v>
      </c>
      <c r="L432" s="69"/>
      <c r="M432" s="70">
        <f t="shared" si="355"/>
        <v>0</v>
      </c>
      <c r="N432" s="69"/>
      <c r="O432" s="70">
        <f t="shared" si="356"/>
        <v>0</v>
      </c>
      <c r="P432" s="69"/>
      <c r="Q432" s="70">
        <f t="shared" si="357"/>
        <v>0</v>
      </c>
      <c r="R432" s="71">
        <f t="shared" si="358"/>
        <v>45</v>
      </c>
      <c r="S432" s="70">
        <f t="shared" si="359"/>
        <v>1480.5</v>
      </c>
      <c r="T432" s="72">
        <f t="shared" si="360"/>
        <v>0</v>
      </c>
      <c r="U432" s="73">
        <f t="shared" si="361"/>
        <v>0</v>
      </c>
      <c r="V432" s="73">
        <f t="shared" si="362"/>
        <v>0</v>
      </c>
      <c r="W432" s="73">
        <f t="shared" si="363"/>
        <v>0</v>
      </c>
      <c r="X432" s="73">
        <f t="shared" si="364"/>
        <v>0</v>
      </c>
      <c r="Y432" s="73">
        <f t="shared" si="365"/>
        <v>0</v>
      </c>
      <c r="Z432" s="73">
        <f t="shared" si="366"/>
        <v>0</v>
      </c>
      <c r="AA432" s="74"/>
      <c r="AB432" s="177"/>
      <c r="AC432" s="177"/>
      <c r="AD432" s="177"/>
      <c r="AE432" s="177"/>
      <c r="AF432" s="177"/>
      <c r="AG432" s="177"/>
      <c r="AH432" s="177"/>
      <c r="AI432" s="177"/>
      <c r="AJ432" s="177"/>
      <c r="AK432" s="177"/>
      <c r="AL432" s="177"/>
      <c r="AM432" s="177"/>
      <c r="AN432" s="177"/>
      <c r="AO432" s="177"/>
      <c r="AP432" s="177"/>
      <c r="AQ432" s="177"/>
      <c r="AR432" s="177"/>
      <c r="AS432" s="177"/>
      <c r="AT432" s="177"/>
      <c r="AU432" s="71">
        <f t="shared" si="367"/>
        <v>45</v>
      </c>
      <c r="AV432" s="76">
        <f t="shared" si="368"/>
        <v>0</v>
      </c>
      <c r="AW432" s="76">
        <f t="shared" si="369"/>
        <v>0</v>
      </c>
      <c r="AX432" s="76">
        <f t="shared" si="370"/>
        <v>0</v>
      </c>
      <c r="AY432" s="76">
        <f t="shared" si="371"/>
        <v>0</v>
      </c>
      <c r="AZ432" s="76">
        <f t="shared" si="372"/>
        <v>0</v>
      </c>
      <c r="BA432" s="71">
        <f t="shared" si="373"/>
        <v>45</v>
      </c>
      <c r="BB432" s="71">
        <f t="shared" si="374"/>
        <v>0</v>
      </c>
      <c r="BC432" s="77">
        <f t="shared" si="375"/>
        <v>0</v>
      </c>
      <c r="BD432" s="77">
        <f t="shared" si="376"/>
        <v>0</v>
      </c>
      <c r="BE432" s="77">
        <f t="shared" si="377"/>
        <v>0</v>
      </c>
      <c r="BF432" s="77">
        <f t="shared" si="378"/>
        <v>0</v>
      </c>
      <c r="BG432" s="77">
        <f t="shared" si="379"/>
        <v>0</v>
      </c>
      <c r="BH432" s="77">
        <f t="shared" si="380"/>
        <v>0</v>
      </c>
      <c r="BI432" s="77">
        <f t="shared" si="381"/>
        <v>0</v>
      </c>
      <c r="BJ432" s="77">
        <f t="shared" si="382"/>
        <v>0</v>
      </c>
      <c r="BK432" s="77">
        <f t="shared" si="383"/>
        <v>0</v>
      </c>
      <c r="BL432" s="77">
        <f t="shared" si="384"/>
        <v>0</v>
      </c>
      <c r="BM432" s="77">
        <f t="shared" si="385"/>
        <v>0</v>
      </c>
      <c r="BN432" s="77">
        <f t="shared" si="386"/>
        <v>0</v>
      </c>
      <c r="BO432" s="77">
        <f t="shared" si="387"/>
        <v>0</v>
      </c>
      <c r="BP432" s="77">
        <f t="shared" si="388"/>
        <v>0</v>
      </c>
      <c r="BQ432" s="77">
        <f t="shared" si="389"/>
        <v>0</v>
      </c>
      <c r="BR432" s="77">
        <f t="shared" si="390"/>
        <v>0</v>
      </c>
      <c r="BS432" s="77">
        <f t="shared" si="391"/>
        <v>0</v>
      </c>
      <c r="BT432" s="77">
        <f t="shared" si="392"/>
        <v>0</v>
      </c>
      <c r="BU432" s="77">
        <f t="shared" si="393"/>
        <v>0</v>
      </c>
      <c r="BV432" s="77">
        <f t="shared" si="394"/>
        <v>0</v>
      </c>
      <c r="BW432" s="177"/>
      <c r="BX432" s="12" t="str">
        <f t="shared" si="395"/>
        <v/>
      </c>
      <c r="BY432" s="95">
        <f t="shared" si="396"/>
        <v>0</v>
      </c>
      <c r="BZ432" s="177">
        <f t="shared" si="397"/>
        <v>0</v>
      </c>
      <c r="CA432" s="177">
        <f t="shared" si="398"/>
        <v>0</v>
      </c>
      <c r="CB432" s="177">
        <f t="shared" si="399"/>
        <v>0</v>
      </c>
      <c r="CC432" s="177">
        <f t="shared" si="400"/>
        <v>0</v>
      </c>
      <c r="CD432" s="177">
        <f t="shared" si="401"/>
        <v>0</v>
      </c>
      <c r="CE432" s="177">
        <f t="shared" si="402"/>
        <v>0</v>
      </c>
      <c r="CF432" s="177">
        <f t="shared" si="403"/>
        <v>0</v>
      </c>
      <c r="CG432" s="9"/>
    </row>
    <row r="433" spans="1:85">
      <c r="A433" s="177" t="s">
        <v>1210</v>
      </c>
      <c r="B433" s="186" t="s">
        <v>1211</v>
      </c>
      <c r="C433" s="192" t="s">
        <v>1212</v>
      </c>
      <c r="D433" s="177" t="s">
        <v>73</v>
      </c>
      <c r="E433" s="74">
        <v>154.6</v>
      </c>
      <c r="F433" s="230">
        <v>49.62</v>
      </c>
      <c r="G433" s="68">
        <f t="shared" si="352"/>
        <v>7671.2519999999995</v>
      </c>
      <c r="H433" s="69"/>
      <c r="I433" s="70">
        <f t="shared" si="353"/>
        <v>0</v>
      </c>
      <c r="J433" s="69"/>
      <c r="K433" s="70">
        <f t="shared" si="354"/>
        <v>0</v>
      </c>
      <c r="L433" s="69"/>
      <c r="M433" s="70">
        <f t="shared" si="355"/>
        <v>0</v>
      </c>
      <c r="N433" s="69"/>
      <c r="O433" s="70">
        <f t="shared" si="356"/>
        <v>0</v>
      </c>
      <c r="P433" s="69"/>
      <c r="Q433" s="70">
        <f t="shared" si="357"/>
        <v>0</v>
      </c>
      <c r="R433" s="71">
        <f t="shared" si="358"/>
        <v>154.6</v>
      </c>
      <c r="S433" s="70">
        <f t="shared" si="359"/>
        <v>7671.2519999999995</v>
      </c>
      <c r="T433" s="72">
        <f t="shared" si="360"/>
        <v>0</v>
      </c>
      <c r="U433" s="73">
        <f t="shared" si="361"/>
        <v>0</v>
      </c>
      <c r="V433" s="73">
        <f t="shared" si="362"/>
        <v>0</v>
      </c>
      <c r="W433" s="73">
        <f t="shared" si="363"/>
        <v>0</v>
      </c>
      <c r="X433" s="73">
        <f t="shared" si="364"/>
        <v>0</v>
      </c>
      <c r="Y433" s="73">
        <f t="shared" si="365"/>
        <v>0</v>
      </c>
      <c r="Z433" s="73">
        <f t="shared" si="366"/>
        <v>0</v>
      </c>
      <c r="AA433" s="74"/>
      <c r="AB433" s="177"/>
      <c r="AC433" s="177"/>
      <c r="AD433" s="177"/>
      <c r="AE433" s="177"/>
      <c r="AF433" s="177"/>
      <c r="AG433" s="177"/>
      <c r="AH433" s="177"/>
      <c r="AI433" s="177"/>
      <c r="AJ433" s="177"/>
      <c r="AK433" s="177"/>
      <c r="AL433" s="177"/>
      <c r="AM433" s="177"/>
      <c r="AN433" s="177"/>
      <c r="AO433" s="177"/>
      <c r="AP433" s="177"/>
      <c r="AQ433" s="177"/>
      <c r="AR433" s="177"/>
      <c r="AS433" s="177"/>
      <c r="AT433" s="177"/>
      <c r="AU433" s="71">
        <f t="shared" si="367"/>
        <v>154.6</v>
      </c>
      <c r="AV433" s="76">
        <f t="shared" si="368"/>
        <v>0</v>
      </c>
      <c r="AW433" s="76">
        <f t="shared" si="369"/>
        <v>0</v>
      </c>
      <c r="AX433" s="76">
        <f t="shared" si="370"/>
        <v>0</v>
      </c>
      <c r="AY433" s="76">
        <f t="shared" si="371"/>
        <v>0</v>
      </c>
      <c r="AZ433" s="76">
        <f t="shared" si="372"/>
        <v>0</v>
      </c>
      <c r="BA433" s="71">
        <f t="shared" si="373"/>
        <v>154.6</v>
      </c>
      <c r="BB433" s="71">
        <f t="shared" si="374"/>
        <v>0</v>
      </c>
      <c r="BC433" s="77">
        <f t="shared" si="375"/>
        <v>0</v>
      </c>
      <c r="BD433" s="77">
        <f t="shared" si="376"/>
        <v>0</v>
      </c>
      <c r="BE433" s="77">
        <f t="shared" si="377"/>
        <v>0</v>
      </c>
      <c r="BF433" s="77">
        <f t="shared" si="378"/>
        <v>0</v>
      </c>
      <c r="BG433" s="77">
        <f t="shared" si="379"/>
        <v>0</v>
      </c>
      <c r="BH433" s="77">
        <f t="shared" si="380"/>
        <v>0</v>
      </c>
      <c r="BI433" s="77">
        <f t="shared" si="381"/>
        <v>0</v>
      </c>
      <c r="BJ433" s="77">
        <f t="shared" si="382"/>
        <v>0</v>
      </c>
      <c r="BK433" s="77">
        <f t="shared" si="383"/>
        <v>0</v>
      </c>
      <c r="BL433" s="77">
        <f t="shared" si="384"/>
        <v>0</v>
      </c>
      <c r="BM433" s="77">
        <f t="shared" si="385"/>
        <v>0</v>
      </c>
      <c r="BN433" s="77">
        <f t="shared" si="386"/>
        <v>0</v>
      </c>
      <c r="BO433" s="77">
        <f t="shared" si="387"/>
        <v>0</v>
      </c>
      <c r="BP433" s="77">
        <f t="shared" si="388"/>
        <v>0</v>
      </c>
      <c r="BQ433" s="77">
        <f t="shared" si="389"/>
        <v>0</v>
      </c>
      <c r="BR433" s="77">
        <f t="shared" si="390"/>
        <v>0</v>
      </c>
      <c r="BS433" s="77">
        <f t="shared" si="391"/>
        <v>0</v>
      </c>
      <c r="BT433" s="77">
        <f t="shared" si="392"/>
        <v>0</v>
      </c>
      <c r="BU433" s="77">
        <f t="shared" si="393"/>
        <v>0</v>
      </c>
      <c r="BV433" s="77">
        <f t="shared" si="394"/>
        <v>0</v>
      </c>
      <c r="BW433" s="177"/>
      <c r="BX433" s="12" t="str">
        <f t="shared" si="395"/>
        <v/>
      </c>
      <c r="BY433" s="95">
        <f t="shared" si="396"/>
        <v>0</v>
      </c>
      <c r="BZ433" s="177">
        <f t="shared" si="397"/>
        <v>0</v>
      </c>
      <c r="CA433" s="177">
        <f t="shared" si="398"/>
        <v>0</v>
      </c>
      <c r="CB433" s="177">
        <f t="shared" si="399"/>
        <v>0</v>
      </c>
      <c r="CC433" s="177">
        <f t="shared" si="400"/>
        <v>0</v>
      </c>
      <c r="CD433" s="177">
        <f t="shared" si="401"/>
        <v>0</v>
      </c>
      <c r="CE433" s="177">
        <f t="shared" si="402"/>
        <v>0</v>
      </c>
      <c r="CF433" s="177">
        <f t="shared" si="403"/>
        <v>0</v>
      </c>
      <c r="CG433" s="9"/>
    </row>
    <row r="434" spans="1:85">
      <c r="A434" s="218" t="s">
        <v>1213</v>
      </c>
      <c r="B434" s="186" t="s">
        <v>1214</v>
      </c>
      <c r="C434" s="202" t="s">
        <v>1215</v>
      </c>
      <c r="D434" s="212" t="s">
        <v>65</v>
      </c>
      <c r="E434" s="74">
        <v>11</v>
      </c>
      <c r="F434" s="214">
        <v>223.75</v>
      </c>
      <c r="G434" s="68">
        <f t="shared" si="352"/>
        <v>2461.25</v>
      </c>
      <c r="H434" s="69"/>
      <c r="I434" s="70">
        <f t="shared" si="353"/>
        <v>0</v>
      </c>
      <c r="J434" s="69"/>
      <c r="K434" s="70">
        <f t="shared" si="354"/>
        <v>0</v>
      </c>
      <c r="L434" s="69"/>
      <c r="M434" s="70">
        <f t="shared" si="355"/>
        <v>0</v>
      </c>
      <c r="N434" s="69"/>
      <c r="O434" s="70">
        <f t="shared" si="356"/>
        <v>0</v>
      </c>
      <c r="P434" s="69"/>
      <c r="Q434" s="70">
        <f t="shared" si="357"/>
        <v>0</v>
      </c>
      <c r="R434" s="71">
        <f t="shared" si="358"/>
        <v>11</v>
      </c>
      <c r="S434" s="70">
        <f t="shared" si="359"/>
        <v>2461.25</v>
      </c>
      <c r="T434" s="72">
        <f t="shared" si="360"/>
        <v>0</v>
      </c>
      <c r="U434" s="73">
        <f t="shared" si="361"/>
        <v>0</v>
      </c>
      <c r="V434" s="73">
        <f t="shared" si="362"/>
        <v>0</v>
      </c>
      <c r="W434" s="73">
        <f t="shared" si="363"/>
        <v>0</v>
      </c>
      <c r="X434" s="73">
        <f t="shared" si="364"/>
        <v>0</v>
      </c>
      <c r="Y434" s="73">
        <f t="shared" si="365"/>
        <v>0</v>
      </c>
      <c r="Z434" s="73">
        <f t="shared" si="366"/>
        <v>0</v>
      </c>
      <c r="AA434" s="74"/>
      <c r="AB434" s="177"/>
      <c r="AC434" s="177"/>
      <c r="AD434" s="177"/>
      <c r="AE434" s="177"/>
      <c r="AF434" s="177"/>
      <c r="AG434" s="177"/>
      <c r="AH434" s="177"/>
      <c r="AI434" s="177"/>
      <c r="AJ434" s="177"/>
      <c r="AK434" s="177"/>
      <c r="AL434" s="177"/>
      <c r="AM434" s="177"/>
      <c r="AN434" s="177"/>
      <c r="AO434" s="177"/>
      <c r="AP434" s="177"/>
      <c r="AQ434" s="177"/>
      <c r="AR434" s="177"/>
      <c r="AS434" s="177"/>
      <c r="AT434" s="177"/>
      <c r="AU434" s="71">
        <f t="shared" si="367"/>
        <v>11</v>
      </c>
      <c r="AV434" s="76">
        <f t="shared" si="368"/>
        <v>0</v>
      </c>
      <c r="AW434" s="76">
        <f t="shared" si="369"/>
        <v>0</v>
      </c>
      <c r="AX434" s="76">
        <f t="shared" si="370"/>
        <v>0</v>
      </c>
      <c r="AY434" s="76">
        <f t="shared" si="371"/>
        <v>0</v>
      </c>
      <c r="AZ434" s="76">
        <f t="shared" si="372"/>
        <v>0</v>
      </c>
      <c r="BA434" s="71">
        <f t="shared" si="373"/>
        <v>11</v>
      </c>
      <c r="BB434" s="71">
        <f t="shared" si="374"/>
        <v>0</v>
      </c>
      <c r="BC434" s="77">
        <f t="shared" si="375"/>
        <v>0</v>
      </c>
      <c r="BD434" s="77">
        <f t="shared" si="376"/>
        <v>0</v>
      </c>
      <c r="BE434" s="77">
        <f t="shared" si="377"/>
        <v>0</v>
      </c>
      <c r="BF434" s="77">
        <f t="shared" si="378"/>
        <v>0</v>
      </c>
      <c r="BG434" s="77">
        <f t="shared" si="379"/>
        <v>0</v>
      </c>
      <c r="BH434" s="77">
        <f t="shared" si="380"/>
        <v>0</v>
      </c>
      <c r="BI434" s="77">
        <f t="shared" si="381"/>
        <v>0</v>
      </c>
      <c r="BJ434" s="77">
        <f t="shared" si="382"/>
        <v>0</v>
      </c>
      <c r="BK434" s="77">
        <f t="shared" si="383"/>
        <v>0</v>
      </c>
      <c r="BL434" s="77">
        <f t="shared" si="384"/>
        <v>0</v>
      </c>
      <c r="BM434" s="77">
        <f t="shared" si="385"/>
        <v>0</v>
      </c>
      <c r="BN434" s="77">
        <f t="shared" si="386"/>
        <v>0</v>
      </c>
      <c r="BO434" s="77">
        <f t="shared" si="387"/>
        <v>0</v>
      </c>
      <c r="BP434" s="77">
        <f t="shared" si="388"/>
        <v>0</v>
      </c>
      <c r="BQ434" s="77">
        <f t="shared" si="389"/>
        <v>0</v>
      </c>
      <c r="BR434" s="77">
        <f t="shared" si="390"/>
        <v>0</v>
      </c>
      <c r="BS434" s="77">
        <f t="shared" si="391"/>
        <v>0</v>
      </c>
      <c r="BT434" s="77">
        <f t="shared" si="392"/>
        <v>0</v>
      </c>
      <c r="BU434" s="77">
        <f t="shared" si="393"/>
        <v>0</v>
      </c>
      <c r="BV434" s="77">
        <f t="shared" si="394"/>
        <v>0</v>
      </c>
      <c r="BW434" s="177"/>
      <c r="BX434" s="12" t="str">
        <f t="shared" si="395"/>
        <v/>
      </c>
      <c r="BY434" s="95">
        <f t="shared" si="396"/>
        <v>0</v>
      </c>
      <c r="BZ434" s="177">
        <f t="shared" si="397"/>
        <v>0</v>
      </c>
      <c r="CA434" s="177">
        <f t="shared" si="398"/>
        <v>0</v>
      </c>
      <c r="CB434" s="177">
        <f t="shared" si="399"/>
        <v>0</v>
      </c>
      <c r="CC434" s="177">
        <f t="shared" si="400"/>
        <v>0</v>
      </c>
      <c r="CD434" s="177">
        <f t="shared" si="401"/>
        <v>0</v>
      </c>
      <c r="CE434" s="177">
        <f t="shared" si="402"/>
        <v>0</v>
      </c>
      <c r="CF434" s="177">
        <f t="shared" si="403"/>
        <v>0</v>
      </c>
      <c r="CG434" s="9"/>
    </row>
    <row r="435" spans="1:85">
      <c r="A435" s="218" t="s">
        <v>1216</v>
      </c>
      <c r="B435" s="186" t="s">
        <v>1217</v>
      </c>
      <c r="C435" s="202" t="s">
        <v>1218</v>
      </c>
      <c r="D435" s="212" t="s">
        <v>1219</v>
      </c>
      <c r="E435" s="74">
        <v>1</v>
      </c>
      <c r="F435" s="214">
        <v>2238.6999999999998</v>
      </c>
      <c r="G435" s="68">
        <f t="shared" si="352"/>
        <v>2238.6999999999998</v>
      </c>
      <c r="H435" s="69"/>
      <c r="I435" s="70">
        <f t="shared" si="353"/>
        <v>0</v>
      </c>
      <c r="J435" s="69"/>
      <c r="K435" s="70">
        <f t="shared" si="354"/>
        <v>0</v>
      </c>
      <c r="L435" s="69"/>
      <c r="M435" s="70">
        <f t="shared" si="355"/>
        <v>0</v>
      </c>
      <c r="N435" s="69"/>
      <c r="O435" s="70">
        <f t="shared" si="356"/>
        <v>0</v>
      </c>
      <c r="P435" s="69"/>
      <c r="Q435" s="70">
        <f t="shared" si="357"/>
        <v>0</v>
      </c>
      <c r="R435" s="71">
        <f t="shared" si="358"/>
        <v>1</v>
      </c>
      <c r="S435" s="70">
        <f t="shared" si="359"/>
        <v>2238.6999999999998</v>
      </c>
      <c r="T435" s="72">
        <f t="shared" si="360"/>
        <v>0</v>
      </c>
      <c r="U435" s="73">
        <f t="shared" si="361"/>
        <v>0</v>
      </c>
      <c r="V435" s="73">
        <f t="shared" si="362"/>
        <v>0</v>
      </c>
      <c r="W435" s="73">
        <f t="shared" si="363"/>
        <v>0</v>
      </c>
      <c r="X435" s="73">
        <f t="shared" si="364"/>
        <v>0</v>
      </c>
      <c r="Y435" s="73">
        <f t="shared" si="365"/>
        <v>0</v>
      </c>
      <c r="Z435" s="73">
        <f t="shared" si="366"/>
        <v>0</v>
      </c>
      <c r="AA435" s="74"/>
      <c r="AB435" s="177"/>
      <c r="AC435" s="177"/>
      <c r="AD435" s="177"/>
      <c r="AE435" s="177"/>
      <c r="AF435" s="177"/>
      <c r="AG435" s="177"/>
      <c r="AH435" s="177"/>
      <c r="AI435" s="177"/>
      <c r="AJ435" s="177"/>
      <c r="AK435" s="177"/>
      <c r="AL435" s="177"/>
      <c r="AM435" s="177"/>
      <c r="AN435" s="177"/>
      <c r="AO435" s="177"/>
      <c r="AP435" s="177"/>
      <c r="AQ435" s="177"/>
      <c r="AR435" s="177"/>
      <c r="AS435" s="177"/>
      <c r="AT435" s="177"/>
      <c r="AU435" s="71">
        <f t="shared" si="367"/>
        <v>1</v>
      </c>
      <c r="AV435" s="76">
        <f t="shared" si="368"/>
        <v>0</v>
      </c>
      <c r="AW435" s="76">
        <f t="shared" si="369"/>
        <v>0</v>
      </c>
      <c r="AX435" s="76">
        <f t="shared" si="370"/>
        <v>0</v>
      </c>
      <c r="AY435" s="76">
        <f t="shared" si="371"/>
        <v>0</v>
      </c>
      <c r="AZ435" s="76">
        <f t="shared" si="372"/>
        <v>0</v>
      </c>
      <c r="BA435" s="71">
        <f t="shared" si="373"/>
        <v>1</v>
      </c>
      <c r="BB435" s="71">
        <f t="shared" si="374"/>
        <v>0</v>
      </c>
      <c r="BC435" s="77">
        <f t="shared" si="375"/>
        <v>0</v>
      </c>
      <c r="BD435" s="77">
        <f t="shared" si="376"/>
        <v>0</v>
      </c>
      <c r="BE435" s="77">
        <f t="shared" si="377"/>
        <v>0</v>
      </c>
      <c r="BF435" s="77">
        <f t="shared" si="378"/>
        <v>0</v>
      </c>
      <c r="BG435" s="77">
        <f t="shared" si="379"/>
        <v>0</v>
      </c>
      <c r="BH435" s="77">
        <f t="shared" si="380"/>
        <v>0</v>
      </c>
      <c r="BI435" s="77">
        <f t="shared" si="381"/>
        <v>0</v>
      </c>
      <c r="BJ435" s="77">
        <f t="shared" si="382"/>
        <v>0</v>
      </c>
      <c r="BK435" s="77">
        <f t="shared" si="383"/>
        <v>0</v>
      </c>
      <c r="BL435" s="77">
        <f t="shared" si="384"/>
        <v>0</v>
      </c>
      <c r="BM435" s="77">
        <f t="shared" si="385"/>
        <v>0</v>
      </c>
      <c r="BN435" s="77">
        <f t="shared" si="386"/>
        <v>0</v>
      </c>
      <c r="BO435" s="77">
        <f t="shared" si="387"/>
        <v>0</v>
      </c>
      <c r="BP435" s="77">
        <f t="shared" si="388"/>
        <v>0</v>
      </c>
      <c r="BQ435" s="77">
        <f t="shared" si="389"/>
        <v>0</v>
      </c>
      <c r="BR435" s="77">
        <f t="shared" si="390"/>
        <v>0</v>
      </c>
      <c r="BS435" s="77">
        <f t="shared" si="391"/>
        <v>0</v>
      </c>
      <c r="BT435" s="77">
        <f t="shared" si="392"/>
        <v>0</v>
      </c>
      <c r="BU435" s="77">
        <f t="shared" si="393"/>
        <v>0</v>
      </c>
      <c r="BV435" s="77">
        <f t="shared" si="394"/>
        <v>0</v>
      </c>
      <c r="BW435" s="177"/>
      <c r="BX435" s="12" t="str">
        <f t="shared" si="395"/>
        <v/>
      </c>
      <c r="BY435" s="95">
        <f t="shared" si="396"/>
        <v>0</v>
      </c>
      <c r="BZ435" s="177">
        <f t="shared" si="397"/>
        <v>0</v>
      </c>
      <c r="CA435" s="177">
        <f t="shared" si="398"/>
        <v>0</v>
      </c>
      <c r="CB435" s="177">
        <f t="shared" si="399"/>
        <v>0</v>
      </c>
      <c r="CC435" s="177">
        <f t="shared" si="400"/>
        <v>0</v>
      </c>
      <c r="CD435" s="177">
        <f t="shared" si="401"/>
        <v>0</v>
      </c>
      <c r="CE435" s="177">
        <f t="shared" si="402"/>
        <v>0</v>
      </c>
      <c r="CF435" s="177">
        <f t="shared" si="403"/>
        <v>0</v>
      </c>
      <c r="CG435" s="9"/>
    </row>
    <row r="436" spans="1:85">
      <c r="A436" s="58"/>
      <c r="B436" s="59" t="s">
        <v>139</v>
      </c>
      <c r="C436" s="60" t="s">
        <v>87</v>
      </c>
      <c r="D436" s="61"/>
      <c r="E436" s="61"/>
      <c r="F436" s="61"/>
      <c r="G436" s="62">
        <f>SUM(G437:G444)</f>
        <v>39976.57</v>
      </c>
      <c r="H436" s="63"/>
      <c r="I436" s="64"/>
      <c r="J436" s="63"/>
      <c r="K436" s="64"/>
      <c r="L436" s="63"/>
      <c r="M436" s="64"/>
      <c r="N436" s="63"/>
      <c r="O436" s="64"/>
      <c r="P436" s="63"/>
      <c r="Q436" s="64"/>
      <c r="R436" s="176"/>
      <c r="S436" s="66">
        <f>SUM(S437:S444)</f>
        <v>39976.57</v>
      </c>
      <c r="T436" s="62"/>
      <c r="U436" s="62"/>
      <c r="V436" s="62"/>
      <c r="W436" s="62"/>
      <c r="X436" s="62"/>
      <c r="Y436" s="62"/>
      <c r="Z436" s="165">
        <f>IF(C436&lt;&gt;"",SUM(BC436:BV436)/S436,"")</f>
        <v>0</v>
      </c>
      <c r="AA436" s="63"/>
      <c r="AB436" s="63"/>
      <c r="AC436" s="63"/>
      <c r="AD436" s="63"/>
      <c r="AE436" s="63"/>
      <c r="AF436" s="63"/>
      <c r="AG436" s="63"/>
      <c r="AH436" s="63"/>
      <c r="AI436" s="63"/>
      <c r="AJ436" s="63"/>
      <c r="AK436" s="63"/>
      <c r="AL436" s="63"/>
      <c r="AM436" s="63"/>
      <c r="AN436" s="63"/>
      <c r="AO436" s="63"/>
      <c r="AP436" s="63"/>
      <c r="AQ436" s="63"/>
      <c r="AR436" s="63"/>
      <c r="AS436" s="63"/>
      <c r="AT436" s="63"/>
      <c r="AU436" s="67"/>
      <c r="AV436" s="63"/>
      <c r="AW436" s="63"/>
      <c r="AX436" s="63"/>
      <c r="AY436" s="63"/>
      <c r="AZ436" s="63"/>
      <c r="BA436" s="67"/>
      <c r="BB436" s="67"/>
      <c r="BC436" s="66">
        <f>SUM(BC437:BC444)</f>
        <v>0</v>
      </c>
      <c r="BD436" s="66">
        <f t="shared" ref="BD436:BV436" si="407">SUM(BD437:BD444)</f>
        <v>0</v>
      </c>
      <c r="BE436" s="66">
        <f t="shared" si="407"/>
        <v>0</v>
      </c>
      <c r="BF436" s="66">
        <f t="shared" si="407"/>
        <v>0</v>
      </c>
      <c r="BG436" s="66">
        <f t="shared" si="407"/>
        <v>0</v>
      </c>
      <c r="BH436" s="66">
        <f t="shared" si="407"/>
        <v>0</v>
      </c>
      <c r="BI436" s="66">
        <f t="shared" si="407"/>
        <v>0</v>
      </c>
      <c r="BJ436" s="66">
        <f t="shared" si="407"/>
        <v>0</v>
      </c>
      <c r="BK436" s="66">
        <f t="shared" si="407"/>
        <v>0</v>
      </c>
      <c r="BL436" s="66">
        <f t="shared" si="407"/>
        <v>0</v>
      </c>
      <c r="BM436" s="66">
        <f t="shared" si="407"/>
        <v>0</v>
      </c>
      <c r="BN436" s="66">
        <f t="shared" si="407"/>
        <v>0</v>
      </c>
      <c r="BO436" s="66">
        <f t="shared" si="407"/>
        <v>0</v>
      </c>
      <c r="BP436" s="66">
        <f t="shared" si="407"/>
        <v>0</v>
      </c>
      <c r="BQ436" s="66">
        <f t="shared" si="407"/>
        <v>0</v>
      </c>
      <c r="BR436" s="66">
        <f t="shared" si="407"/>
        <v>0</v>
      </c>
      <c r="BS436" s="66">
        <f t="shared" si="407"/>
        <v>0</v>
      </c>
      <c r="BT436" s="66">
        <f t="shared" si="407"/>
        <v>0</v>
      </c>
      <c r="BU436" s="66">
        <f t="shared" si="407"/>
        <v>0</v>
      </c>
      <c r="BV436" s="66">
        <f t="shared" si="407"/>
        <v>0</v>
      </c>
      <c r="BW436" s="63"/>
      <c r="BX436">
        <f t="shared" ref="BX436:BX443" si="408">IF(R436="",SUM(BC436:BE436)/S436,"")</f>
        <v>0</v>
      </c>
      <c r="BY436" s="94">
        <f t="shared" ref="BY436:BY444" si="409">I436</f>
        <v>0</v>
      </c>
      <c r="BZ436" s="94">
        <f t="shared" ref="BZ436:BZ444" si="410">K436</f>
        <v>0</v>
      </c>
      <c r="CA436" s="94">
        <f t="shared" ref="CA436:CA444" si="411">M436</f>
        <v>0</v>
      </c>
      <c r="CB436" s="94">
        <f t="shared" ref="CB436:CB444" si="412">O436</f>
        <v>0</v>
      </c>
      <c r="CC436" s="94">
        <f t="shared" ref="CC436:CC444" si="413">Q436</f>
        <v>0</v>
      </c>
      <c r="CD436" s="94">
        <f t="shared" ref="CD436:CD444" si="414">SUMIF(BY436:CC436,"&gt;0")</f>
        <v>0</v>
      </c>
      <c r="CE436" s="94">
        <f t="shared" ref="CE436:CE444" si="415">SUMIF(BY436:CC436,"&lt;0")</f>
        <v>0</v>
      </c>
      <c r="CF436" s="94">
        <f t="shared" ref="CF436:CF444" si="416">CD436+CE436</f>
        <v>0</v>
      </c>
      <c r="CG436" s="9"/>
    </row>
    <row r="437" spans="1:85" ht="43.5">
      <c r="A437" s="185" t="s">
        <v>1220</v>
      </c>
      <c r="B437" s="186" t="s">
        <v>88</v>
      </c>
      <c r="C437" s="202" t="s">
        <v>1221</v>
      </c>
      <c r="D437" s="177" t="s">
        <v>73</v>
      </c>
      <c r="E437" s="74">
        <v>96</v>
      </c>
      <c r="F437" s="230">
        <v>65.400000000000006</v>
      </c>
      <c r="G437" s="68">
        <f t="shared" ref="G437:G444" si="417">E437*F437</f>
        <v>6278.4000000000005</v>
      </c>
      <c r="H437" s="69"/>
      <c r="I437" s="70">
        <f t="shared" ref="I437:I444" si="418">H437*$F437</f>
        <v>0</v>
      </c>
      <c r="J437" s="69"/>
      <c r="K437" s="70">
        <f t="shared" ref="K437:K444" si="419">J437*$F437</f>
        <v>0</v>
      </c>
      <c r="L437" s="69"/>
      <c r="M437" s="70">
        <f t="shared" ref="M437:M444" si="420">L437*$F437</f>
        <v>0</v>
      </c>
      <c r="N437" s="69"/>
      <c r="O437" s="70">
        <f t="shared" ref="O437:O444" si="421">N437*$F437</f>
        <v>0</v>
      </c>
      <c r="P437" s="69"/>
      <c r="Q437" s="70">
        <f t="shared" ref="Q437:Q444" si="422">P437*$F437</f>
        <v>0</v>
      </c>
      <c r="R437" s="71">
        <f t="shared" ref="R437:R444" si="423">SUM(H437+J437+L437+N437+P437)+E437</f>
        <v>96</v>
      </c>
      <c r="S437" s="70">
        <f t="shared" ref="S437:S444" si="424">R437*F437</f>
        <v>6278.4000000000005</v>
      </c>
      <c r="T437" s="73">
        <f t="shared" ref="T437:T444" si="425">IF($G437=0,"",IF(-E437=SUM($H437+$J437+$L437+$N437+$P437),"suprimido",(SUMIF($AA$12:$AT$12,"contrato",$AA437:$AT437))/$E437))</f>
        <v>0</v>
      </c>
      <c r="U437" s="73">
        <f t="shared" si="7"/>
        <v>0</v>
      </c>
      <c r="V437" s="73">
        <f t="shared" si="8"/>
        <v>0</v>
      </c>
      <c r="W437" s="73">
        <f t="shared" si="9"/>
        <v>0</v>
      </c>
      <c r="X437" s="73">
        <f t="shared" si="10"/>
        <v>0</v>
      </c>
      <c r="Y437" s="73">
        <f t="shared" si="11"/>
        <v>0</v>
      </c>
      <c r="Z437" s="73">
        <f t="shared" ref="Z437:Z444" si="426">IF(F437=0,"",IF(-E437=SUM(H437+J437+L437+N437+P437),"suprimido",SUM(AA437:AT437)/(SUM(H437+J437+L437+N437+P437)+E437)))</f>
        <v>0</v>
      </c>
      <c r="AA437" s="75"/>
      <c r="AB437" s="75"/>
      <c r="AC437" s="75"/>
      <c r="AD437" s="75"/>
      <c r="AE437" s="75"/>
      <c r="AF437" s="75"/>
      <c r="AG437" s="75"/>
      <c r="AH437" s="75"/>
      <c r="AI437" s="75"/>
      <c r="AJ437" s="75"/>
      <c r="AK437" s="75"/>
      <c r="AL437" s="75"/>
      <c r="AM437" s="75"/>
      <c r="AN437" s="75"/>
      <c r="AO437" s="75"/>
      <c r="AP437" s="75"/>
      <c r="AQ437" s="75"/>
      <c r="AR437" s="75"/>
      <c r="AS437" s="75"/>
      <c r="AT437" s="75"/>
      <c r="AU437" s="71">
        <f t="shared" ref="AU437:AU444" si="427">IF(E437&lt;&gt;"",IF(-E437=SUM($H437+$J437+$L437+$N437+$P437),"suprimido",E437-(SUMIF($AA$12:$AT$12,"contrato",$AA437:$AT437))),"")</f>
        <v>96</v>
      </c>
      <c r="AV437" s="76">
        <f t="shared" si="13"/>
        <v>0</v>
      </c>
      <c r="AW437" s="76">
        <f t="shared" si="14"/>
        <v>0</v>
      </c>
      <c r="AX437" s="76">
        <f t="shared" si="15"/>
        <v>0</v>
      </c>
      <c r="AY437" s="76">
        <f t="shared" si="16"/>
        <v>0</v>
      </c>
      <c r="AZ437" s="76">
        <f t="shared" si="17"/>
        <v>0</v>
      </c>
      <c r="BA437" s="71">
        <f t="shared" ref="BA437:BA444" si="428">E437+H437+J437+L437+N437+P437-BB437</f>
        <v>96</v>
      </c>
      <c r="BB437" s="76">
        <f t="shared" ref="BB437:BB444" si="429">SUM(AA437:AT437)</f>
        <v>0</v>
      </c>
      <c r="BC437" s="77">
        <f>IF(AA437&lt;&gt;"",AA437*$F437,0)</f>
        <v>0</v>
      </c>
      <c r="BD437" s="77">
        <f t="shared" ref="BD437:BV444" si="430">IF(AB437&lt;&gt;"",AB437*$F437,0)</f>
        <v>0</v>
      </c>
      <c r="BE437" s="77">
        <f t="shared" si="430"/>
        <v>0</v>
      </c>
      <c r="BF437" s="77">
        <f t="shared" si="430"/>
        <v>0</v>
      </c>
      <c r="BG437" s="77">
        <f t="shared" si="430"/>
        <v>0</v>
      </c>
      <c r="BH437" s="77">
        <f t="shared" si="430"/>
        <v>0</v>
      </c>
      <c r="BI437" s="77">
        <f t="shared" si="430"/>
        <v>0</v>
      </c>
      <c r="BJ437" s="77">
        <f t="shared" si="430"/>
        <v>0</v>
      </c>
      <c r="BK437" s="77">
        <f t="shared" si="430"/>
        <v>0</v>
      </c>
      <c r="BL437" s="77">
        <f t="shared" si="430"/>
        <v>0</v>
      </c>
      <c r="BM437" s="77">
        <f t="shared" si="430"/>
        <v>0</v>
      </c>
      <c r="BN437" s="77">
        <f t="shared" si="430"/>
        <v>0</v>
      </c>
      <c r="BO437" s="77">
        <f t="shared" si="430"/>
        <v>0</v>
      </c>
      <c r="BP437" s="77">
        <f t="shared" si="430"/>
        <v>0</v>
      </c>
      <c r="BQ437" s="77">
        <f t="shared" si="430"/>
        <v>0</v>
      </c>
      <c r="BR437" s="77">
        <f t="shared" si="430"/>
        <v>0</v>
      </c>
      <c r="BS437" s="77">
        <f t="shared" si="430"/>
        <v>0</v>
      </c>
      <c r="BT437" s="77">
        <f t="shared" si="430"/>
        <v>0</v>
      </c>
      <c r="BU437" s="77">
        <f t="shared" si="430"/>
        <v>0</v>
      </c>
      <c r="BV437" s="77">
        <f t="shared" si="430"/>
        <v>0</v>
      </c>
      <c r="BW437" s="75"/>
      <c r="BX437" s="12" t="str">
        <f t="shared" si="408"/>
        <v/>
      </c>
      <c r="BY437" s="95">
        <f t="shared" si="409"/>
        <v>0</v>
      </c>
      <c r="BZ437" s="75">
        <f t="shared" si="410"/>
        <v>0</v>
      </c>
      <c r="CA437" s="75">
        <f t="shared" si="411"/>
        <v>0</v>
      </c>
      <c r="CB437" s="75">
        <f t="shared" si="412"/>
        <v>0</v>
      </c>
      <c r="CC437" s="75">
        <f t="shared" si="413"/>
        <v>0</v>
      </c>
      <c r="CD437" s="75">
        <f t="shared" si="414"/>
        <v>0</v>
      </c>
      <c r="CE437" s="75">
        <f t="shared" si="415"/>
        <v>0</v>
      </c>
      <c r="CF437" s="75">
        <f t="shared" si="416"/>
        <v>0</v>
      </c>
      <c r="CG437" s="9"/>
    </row>
    <row r="438" spans="1:85">
      <c r="A438" s="185" t="s">
        <v>93</v>
      </c>
      <c r="B438" s="186" t="s">
        <v>89</v>
      </c>
      <c r="C438" s="202" t="s">
        <v>95</v>
      </c>
      <c r="D438" s="177" t="s">
        <v>73</v>
      </c>
      <c r="E438" s="74">
        <v>96</v>
      </c>
      <c r="F438" s="230">
        <v>2.35</v>
      </c>
      <c r="G438" s="68">
        <f t="shared" si="417"/>
        <v>225.60000000000002</v>
      </c>
      <c r="H438" s="69"/>
      <c r="I438" s="70">
        <f t="shared" si="418"/>
        <v>0</v>
      </c>
      <c r="J438" s="69"/>
      <c r="K438" s="70">
        <f t="shared" si="419"/>
        <v>0</v>
      </c>
      <c r="L438" s="69"/>
      <c r="M438" s="70">
        <f t="shared" si="420"/>
        <v>0</v>
      </c>
      <c r="N438" s="69"/>
      <c r="O438" s="70">
        <f t="shared" si="421"/>
        <v>0</v>
      </c>
      <c r="P438" s="69"/>
      <c r="Q438" s="70">
        <f t="shared" si="422"/>
        <v>0</v>
      </c>
      <c r="R438" s="71">
        <f t="shared" si="423"/>
        <v>96</v>
      </c>
      <c r="S438" s="70">
        <f t="shared" si="424"/>
        <v>225.60000000000002</v>
      </c>
      <c r="T438" s="73">
        <f t="shared" si="425"/>
        <v>0</v>
      </c>
      <c r="U438" s="73">
        <f t="shared" si="7"/>
        <v>0</v>
      </c>
      <c r="V438" s="73">
        <f t="shared" si="8"/>
        <v>0</v>
      </c>
      <c r="W438" s="73">
        <f t="shared" si="9"/>
        <v>0</v>
      </c>
      <c r="X438" s="73">
        <f t="shared" si="10"/>
        <v>0</v>
      </c>
      <c r="Y438" s="73">
        <f t="shared" si="11"/>
        <v>0</v>
      </c>
      <c r="Z438" s="73">
        <f t="shared" si="426"/>
        <v>0</v>
      </c>
      <c r="AA438" s="75"/>
      <c r="AB438" s="75"/>
      <c r="AC438" s="75"/>
      <c r="AD438" s="75"/>
      <c r="AE438" s="75"/>
      <c r="AF438" s="75"/>
      <c r="AG438" s="75"/>
      <c r="AH438" s="75"/>
      <c r="AI438" s="75"/>
      <c r="AJ438" s="75"/>
      <c r="AK438" s="75"/>
      <c r="AL438" s="75"/>
      <c r="AM438" s="75"/>
      <c r="AN438" s="75"/>
      <c r="AO438" s="75"/>
      <c r="AP438" s="75"/>
      <c r="AQ438" s="75"/>
      <c r="AR438" s="75"/>
      <c r="AS438" s="75"/>
      <c r="AT438" s="75"/>
      <c r="AU438" s="71">
        <f t="shared" si="427"/>
        <v>96</v>
      </c>
      <c r="AV438" s="76">
        <f t="shared" si="13"/>
        <v>0</v>
      </c>
      <c r="AW438" s="76">
        <f t="shared" si="14"/>
        <v>0</v>
      </c>
      <c r="AX438" s="76">
        <f t="shared" si="15"/>
        <v>0</v>
      </c>
      <c r="AY438" s="76">
        <f t="shared" si="16"/>
        <v>0</v>
      </c>
      <c r="AZ438" s="76">
        <f t="shared" si="17"/>
        <v>0</v>
      </c>
      <c r="BA438" s="71">
        <f t="shared" si="428"/>
        <v>96</v>
      </c>
      <c r="BB438" s="76">
        <f t="shared" si="429"/>
        <v>0</v>
      </c>
      <c r="BC438" s="77">
        <f t="shared" ref="BC438:BC444" si="431">IF(AA438&lt;&gt;"",AA438*$F438,0)</f>
        <v>0</v>
      </c>
      <c r="BD438" s="77">
        <f t="shared" si="430"/>
        <v>0</v>
      </c>
      <c r="BE438" s="77">
        <f t="shared" si="430"/>
        <v>0</v>
      </c>
      <c r="BF438" s="77">
        <f t="shared" si="430"/>
        <v>0</v>
      </c>
      <c r="BG438" s="77">
        <f t="shared" si="430"/>
        <v>0</v>
      </c>
      <c r="BH438" s="77">
        <f t="shared" si="430"/>
        <v>0</v>
      </c>
      <c r="BI438" s="77">
        <f t="shared" si="430"/>
        <v>0</v>
      </c>
      <c r="BJ438" s="77">
        <f t="shared" si="430"/>
        <v>0</v>
      </c>
      <c r="BK438" s="77">
        <f t="shared" si="430"/>
        <v>0</v>
      </c>
      <c r="BL438" s="77">
        <f t="shared" si="430"/>
        <v>0</v>
      </c>
      <c r="BM438" s="77">
        <f t="shared" si="430"/>
        <v>0</v>
      </c>
      <c r="BN438" s="77">
        <f t="shared" si="430"/>
        <v>0</v>
      </c>
      <c r="BO438" s="77">
        <f t="shared" si="430"/>
        <v>0</v>
      </c>
      <c r="BP438" s="77">
        <f t="shared" si="430"/>
        <v>0</v>
      </c>
      <c r="BQ438" s="77">
        <f t="shared" si="430"/>
        <v>0</v>
      </c>
      <c r="BR438" s="77">
        <f t="shared" si="430"/>
        <v>0</v>
      </c>
      <c r="BS438" s="77">
        <f t="shared" si="430"/>
        <v>0</v>
      </c>
      <c r="BT438" s="77">
        <f t="shared" si="430"/>
        <v>0</v>
      </c>
      <c r="BU438" s="77">
        <f t="shared" si="430"/>
        <v>0</v>
      </c>
      <c r="BV438" s="77">
        <f t="shared" si="430"/>
        <v>0</v>
      </c>
      <c r="BW438" s="75"/>
      <c r="BX438" s="12" t="str">
        <f t="shared" si="408"/>
        <v/>
      </c>
      <c r="BY438" s="95">
        <f t="shared" si="409"/>
        <v>0</v>
      </c>
      <c r="BZ438" s="75">
        <f t="shared" si="410"/>
        <v>0</v>
      </c>
      <c r="CA438" s="75">
        <f t="shared" si="411"/>
        <v>0</v>
      </c>
      <c r="CB438" s="75">
        <f t="shared" si="412"/>
        <v>0</v>
      </c>
      <c r="CC438" s="75">
        <f t="shared" si="413"/>
        <v>0</v>
      </c>
      <c r="CD438" s="75">
        <f t="shared" si="414"/>
        <v>0</v>
      </c>
      <c r="CE438" s="75">
        <f t="shared" si="415"/>
        <v>0</v>
      </c>
      <c r="CF438" s="75">
        <f t="shared" si="416"/>
        <v>0</v>
      </c>
      <c r="CG438" s="9"/>
    </row>
    <row r="439" spans="1:85" ht="29.25">
      <c r="A439" s="185" t="s">
        <v>96</v>
      </c>
      <c r="B439" s="186" t="s">
        <v>90</v>
      </c>
      <c r="C439" s="202" t="s">
        <v>1222</v>
      </c>
      <c r="D439" s="177" t="s">
        <v>73</v>
      </c>
      <c r="E439" s="74">
        <v>96</v>
      </c>
      <c r="F439" s="230">
        <v>9.32</v>
      </c>
      <c r="G439" s="68">
        <f t="shared" si="417"/>
        <v>894.72</v>
      </c>
      <c r="H439" s="69"/>
      <c r="I439" s="70">
        <f t="shared" si="418"/>
        <v>0</v>
      </c>
      <c r="J439" s="69"/>
      <c r="K439" s="70">
        <f t="shared" si="419"/>
        <v>0</v>
      </c>
      <c r="L439" s="69"/>
      <c r="M439" s="70">
        <f t="shared" si="420"/>
        <v>0</v>
      </c>
      <c r="N439" s="69"/>
      <c r="O439" s="70">
        <f t="shared" si="421"/>
        <v>0</v>
      </c>
      <c r="P439" s="69"/>
      <c r="Q439" s="70">
        <f t="shared" si="422"/>
        <v>0</v>
      </c>
      <c r="R439" s="71">
        <f t="shared" si="423"/>
        <v>96</v>
      </c>
      <c r="S439" s="70">
        <f t="shared" si="424"/>
        <v>894.72</v>
      </c>
      <c r="T439" s="73">
        <f t="shared" si="425"/>
        <v>0</v>
      </c>
      <c r="U439" s="73">
        <f t="shared" si="7"/>
        <v>0</v>
      </c>
      <c r="V439" s="73">
        <f t="shared" si="8"/>
        <v>0</v>
      </c>
      <c r="W439" s="73">
        <f t="shared" si="9"/>
        <v>0</v>
      </c>
      <c r="X439" s="73">
        <f t="shared" si="10"/>
        <v>0</v>
      </c>
      <c r="Y439" s="73">
        <f t="shared" si="11"/>
        <v>0</v>
      </c>
      <c r="Z439" s="73">
        <f t="shared" si="426"/>
        <v>0</v>
      </c>
      <c r="AA439" s="75"/>
      <c r="AB439" s="75"/>
      <c r="AC439" s="75"/>
      <c r="AD439" s="75"/>
      <c r="AE439" s="75"/>
      <c r="AF439" s="75"/>
      <c r="AG439" s="75"/>
      <c r="AH439" s="75"/>
      <c r="AI439" s="75"/>
      <c r="AJ439" s="75"/>
      <c r="AK439" s="75"/>
      <c r="AL439" s="75"/>
      <c r="AM439" s="75"/>
      <c r="AN439" s="75"/>
      <c r="AO439" s="75"/>
      <c r="AP439" s="75"/>
      <c r="AQ439" s="75"/>
      <c r="AR439" s="75"/>
      <c r="AS439" s="75"/>
      <c r="AT439" s="75"/>
      <c r="AU439" s="71">
        <f t="shared" si="427"/>
        <v>96</v>
      </c>
      <c r="AV439" s="76">
        <f t="shared" si="13"/>
        <v>0</v>
      </c>
      <c r="AW439" s="76">
        <f t="shared" si="14"/>
        <v>0</v>
      </c>
      <c r="AX439" s="76">
        <f t="shared" si="15"/>
        <v>0</v>
      </c>
      <c r="AY439" s="76">
        <f t="shared" si="16"/>
        <v>0</v>
      </c>
      <c r="AZ439" s="76">
        <f t="shared" si="17"/>
        <v>0</v>
      </c>
      <c r="BA439" s="71">
        <f t="shared" si="428"/>
        <v>96</v>
      </c>
      <c r="BB439" s="76">
        <f t="shared" si="429"/>
        <v>0</v>
      </c>
      <c r="BC439" s="77">
        <f t="shared" si="431"/>
        <v>0</v>
      </c>
      <c r="BD439" s="77">
        <f t="shared" si="430"/>
        <v>0</v>
      </c>
      <c r="BE439" s="77">
        <f t="shared" si="430"/>
        <v>0</v>
      </c>
      <c r="BF439" s="77">
        <f t="shared" si="430"/>
        <v>0</v>
      </c>
      <c r="BG439" s="77">
        <f t="shared" si="430"/>
        <v>0</v>
      </c>
      <c r="BH439" s="77">
        <f t="shared" si="430"/>
        <v>0</v>
      </c>
      <c r="BI439" s="77">
        <f t="shared" si="430"/>
        <v>0</v>
      </c>
      <c r="BJ439" s="77">
        <f t="shared" si="430"/>
        <v>0</v>
      </c>
      <c r="BK439" s="77">
        <f t="shared" si="430"/>
        <v>0</v>
      </c>
      <c r="BL439" s="77">
        <f t="shared" si="430"/>
        <v>0</v>
      </c>
      <c r="BM439" s="77">
        <f t="shared" si="430"/>
        <v>0</v>
      </c>
      <c r="BN439" s="77">
        <f t="shared" si="430"/>
        <v>0</v>
      </c>
      <c r="BO439" s="77">
        <f t="shared" si="430"/>
        <v>0</v>
      </c>
      <c r="BP439" s="77">
        <f t="shared" si="430"/>
        <v>0</v>
      </c>
      <c r="BQ439" s="77">
        <f t="shared" si="430"/>
        <v>0</v>
      </c>
      <c r="BR439" s="77">
        <f t="shared" si="430"/>
        <v>0</v>
      </c>
      <c r="BS439" s="77">
        <f t="shared" si="430"/>
        <v>0</v>
      </c>
      <c r="BT439" s="77">
        <f t="shared" si="430"/>
        <v>0</v>
      </c>
      <c r="BU439" s="77">
        <f t="shared" si="430"/>
        <v>0</v>
      </c>
      <c r="BV439" s="77">
        <f t="shared" si="430"/>
        <v>0</v>
      </c>
      <c r="BW439" s="75"/>
      <c r="BX439" s="12" t="str">
        <f t="shared" si="408"/>
        <v/>
      </c>
      <c r="BY439" s="95">
        <f t="shared" si="409"/>
        <v>0</v>
      </c>
      <c r="BZ439" s="75">
        <f t="shared" si="410"/>
        <v>0</v>
      </c>
      <c r="CA439" s="75">
        <f t="shared" si="411"/>
        <v>0</v>
      </c>
      <c r="CB439" s="75">
        <f t="shared" si="412"/>
        <v>0</v>
      </c>
      <c r="CC439" s="75">
        <f t="shared" si="413"/>
        <v>0</v>
      </c>
      <c r="CD439" s="75">
        <f t="shared" si="414"/>
        <v>0</v>
      </c>
      <c r="CE439" s="75">
        <f t="shared" si="415"/>
        <v>0</v>
      </c>
      <c r="CF439" s="75">
        <f t="shared" si="416"/>
        <v>0</v>
      </c>
      <c r="CG439" s="9"/>
    </row>
    <row r="440" spans="1:85">
      <c r="A440" s="185" t="s">
        <v>1223</v>
      </c>
      <c r="B440" s="186" t="s">
        <v>91</v>
      </c>
      <c r="C440" s="192" t="s">
        <v>1224</v>
      </c>
      <c r="D440" s="177" t="s">
        <v>61</v>
      </c>
      <c r="E440" s="74">
        <v>4</v>
      </c>
      <c r="F440" s="230">
        <v>2800</v>
      </c>
      <c r="G440" s="68">
        <f t="shared" si="417"/>
        <v>11200</v>
      </c>
      <c r="H440" s="69"/>
      <c r="I440" s="70">
        <f t="shared" si="418"/>
        <v>0</v>
      </c>
      <c r="J440" s="69"/>
      <c r="K440" s="70">
        <f t="shared" si="419"/>
        <v>0</v>
      </c>
      <c r="L440" s="69"/>
      <c r="M440" s="70">
        <f t="shared" si="420"/>
        <v>0</v>
      </c>
      <c r="N440" s="69"/>
      <c r="O440" s="70">
        <f t="shared" si="421"/>
        <v>0</v>
      </c>
      <c r="P440" s="69"/>
      <c r="Q440" s="70">
        <f t="shared" si="422"/>
        <v>0</v>
      </c>
      <c r="R440" s="71">
        <f t="shared" si="423"/>
        <v>4</v>
      </c>
      <c r="S440" s="70">
        <f t="shared" si="424"/>
        <v>11200</v>
      </c>
      <c r="T440" s="73">
        <f t="shared" si="425"/>
        <v>0</v>
      </c>
      <c r="U440" s="73">
        <f t="shared" si="7"/>
        <v>0</v>
      </c>
      <c r="V440" s="73">
        <f t="shared" si="8"/>
        <v>0</v>
      </c>
      <c r="W440" s="73">
        <f t="shared" si="9"/>
        <v>0</v>
      </c>
      <c r="X440" s="73">
        <f t="shared" si="10"/>
        <v>0</v>
      </c>
      <c r="Y440" s="73">
        <f t="shared" si="11"/>
        <v>0</v>
      </c>
      <c r="Z440" s="73">
        <f t="shared" si="426"/>
        <v>0</v>
      </c>
      <c r="AA440" s="75"/>
      <c r="AB440" s="75"/>
      <c r="AC440" s="75"/>
      <c r="AD440" s="75"/>
      <c r="AE440" s="75"/>
      <c r="AF440" s="75"/>
      <c r="AG440" s="75"/>
      <c r="AH440" s="75"/>
      <c r="AI440" s="75"/>
      <c r="AJ440" s="75"/>
      <c r="AK440" s="75"/>
      <c r="AL440" s="75"/>
      <c r="AM440" s="75"/>
      <c r="AN440" s="75"/>
      <c r="AO440" s="75"/>
      <c r="AP440" s="75"/>
      <c r="AQ440" s="75"/>
      <c r="AR440" s="75"/>
      <c r="AS440" s="75"/>
      <c r="AT440" s="75"/>
      <c r="AU440" s="71">
        <f t="shared" si="427"/>
        <v>4</v>
      </c>
      <c r="AV440" s="76">
        <f t="shared" si="13"/>
        <v>0</v>
      </c>
      <c r="AW440" s="76">
        <f t="shared" si="14"/>
        <v>0</v>
      </c>
      <c r="AX440" s="76">
        <f t="shared" si="15"/>
        <v>0</v>
      </c>
      <c r="AY440" s="76">
        <f t="shared" si="16"/>
        <v>0</v>
      </c>
      <c r="AZ440" s="76">
        <f t="shared" si="17"/>
        <v>0</v>
      </c>
      <c r="BA440" s="71">
        <f t="shared" si="428"/>
        <v>4</v>
      </c>
      <c r="BB440" s="76">
        <f t="shared" si="429"/>
        <v>0</v>
      </c>
      <c r="BC440" s="77">
        <f t="shared" si="431"/>
        <v>0</v>
      </c>
      <c r="BD440" s="77">
        <f t="shared" si="430"/>
        <v>0</v>
      </c>
      <c r="BE440" s="77">
        <f t="shared" si="430"/>
        <v>0</v>
      </c>
      <c r="BF440" s="77">
        <f t="shared" si="430"/>
        <v>0</v>
      </c>
      <c r="BG440" s="77">
        <f t="shared" si="430"/>
        <v>0</v>
      </c>
      <c r="BH440" s="77">
        <f t="shared" si="430"/>
        <v>0</v>
      </c>
      <c r="BI440" s="77">
        <f t="shared" si="430"/>
        <v>0</v>
      </c>
      <c r="BJ440" s="77">
        <f t="shared" si="430"/>
        <v>0</v>
      </c>
      <c r="BK440" s="77">
        <f t="shared" si="430"/>
        <v>0</v>
      </c>
      <c r="BL440" s="77">
        <f t="shared" si="430"/>
        <v>0</v>
      </c>
      <c r="BM440" s="77">
        <f t="shared" si="430"/>
        <v>0</v>
      </c>
      <c r="BN440" s="77">
        <f t="shared" si="430"/>
        <v>0</v>
      </c>
      <c r="BO440" s="77">
        <f t="shared" si="430"/>
        <v>0</v>
      </c>
      <c r="BP440" s="77">
        <f t="shared" si="430"/>
        <v>0</v>
      </c>
      <c r="BQ440" s="77">
        <f t="shared" si="430"/>
        <v>0</v>
      </c>
      <c r="BR440" s="77">
        <f t="shared" si="430"/>
        <v>0</v>
      </c>
      <c r="BS440" s="77">
        <f t="shared" si="430"/>
        <v>0</v>
      </c>
      <c r="BT440" s="77">
        <f t="shared" si="430"/>
        <v>0</v>
      </c>
      <c r="BU440" s="77">
        <f t="shared" si="430"/>
        <v>0</v>
      </c>
      <c r="BV440" s="77">
        <f t="shared" si="430"/>
        <v>0</v>
      </c>
      <c r="BW440" s="75"/>
      <c r="BX440" s="12" t="str">
        <f t="shared" si="408"/>
        <v/>
      </c>
      <c r="BY440" s="95">
        <f t="shared" si="409"/>
        <v>0</v>
      </c>
      <c r="BZ440" s="75">
        <f t="shared" si="410"/>
        <v>0</v>
      </c>
      <c r="CA440" s="75">
        <f t="shared" si="411"/>
        <v>0</v>
      </c>
      <c r="CB440" s="75">
        <f t="shared" si="412"/>
        <v>0</v>
      </c>
      <c r="CC440" s="75">
        <f t="shared" si="413"/>
        <v>0</v>
      </c>
      <c r="CD440" s="75">
        <f t="shared" si="414"/>
        <v>0</v>
      </c>
      <c r="CE440" s="75">
        <f t="shared" si="415"/>
        <v>0</v>
      </c>
      <c r="CF440" s="75">
        <f t="shared" si="416"/>
        <v>0</v>
      </c>
      <c r="CG440" s="9"/>
    </row>
    <row r="441" spans="1:85">
      <c r="A441" s="185" t="s">
        <v>1225</v>
      </c>
      <c r="B441" s="186" t="s">
        <v>92</v>
      </c>
      <c r="C441" s="192" t="s">
        <v>1226</v>
      </c>
      <c r="D441" s="177" t="s">
        <v>61</v>
      </c>
      <c r="E441" s="74">
        <v>3</v>
      </c>
      <c r="F441" s="230">
        <v>2200</v>
      </c>
      <c r="G441" s="68">
        <f t="shared" si="417"/>
        <v>6600</v>
      </c>
      <c r="H441" s="69"/>
      <c r="I441" s="70">
        <f t="shared" si="418"/>
        <v>0</v>
      </c>
      <c r="J441" s="69"/>
      <c r="K441" s="70">
        <f t="shared" si="419"/>
        <v>0</v>
      </c>
      <c r="L441" s="69"/>
      <c r="M441" s="70">
        <f t="shared" si="420"/>
        <v>0</v>
      </c>
      <c r="N441" s="69"/>
      <c r="O441" s="70">
        <f t="shared" si="421"/>
        <v>0</v>
      </c>
      <c r="P441" s="69"/>
      <c r="Q441" s="70">
        <f t="shared" si="422"/>
        <v>0</v>
      </c>
      <c r="R441" s="71">
        <f t="shared" si="423"/>
        <v>3</v>
      </c>
      <c r="S441" s="70">
        <f t="shared" si="424"/>
        <v>6600</v>
      </c>
      <c r="T441" s="73">
        <f t="shared" si="425"/>
        <v>0</v>
      </c>
      <c r="U441" s="73">
        <f t="shared" si="7"/>
        <v>0</v>
      </c>
      <c r="V441" s="73">
        <f t="shared" si="8"/>
        <v>0</v>
      </c>
      <c r="W441" s="73">
        <f t="shared" si="9"/>
        <v>0</v>
      </c>
      <c r="X441" s="73">
        <f t="shared" si="10"/>
        <v>0</v>
      </c>
      <c r="Y441" s="73">
        <f t="shared" si="11"/>
        <v>0</v>
      </c>
      <c r="Z441" s="73">
        <f t="shared" si="426"/>
        <v>0</v>
      </c>
      <c r="AA441" s="75"/>
      <c r="AB441" s="75"/>
      <c r="AC441" s="75"/>
      <c r="AD441" s="75"/>
      <c r="AE441" s="75"/>
      <c r="AF441" s="75"/>
      <c r="AG441" s="75"/>
      <c r="AH441" s="75"/>
      <c r="AI441" s="75"/>
      <c r="AJ441" s="75"/>
      <c r="AK441" s="75"/>
      <c r="AL441" s="75"/>
      <c r="AM441" s="75"/>
      <c r="AN441" s="75"/>
      <c r="AO441" s="75"/>
      <c r="AP441" s="75"/>
      <c r="AQ441" s="75"/>
      <c r="AR441" s="75"/>
      <c r="AS441" s="75"/>
      <c r="AT441" s="75"/>
      <c r="AU441" s="71">
        <f t="shared" si="427"/>
        <v>3</v>
      </c>
      <c r="AV441" s="76">
        <f t="shared" si="13"/>
        <v>0</v>
      </c>
      <c r="AW441" s="76">
        <f t="shared" si="14"/>
        <v>0</v>
      </c>
      <c r="AX441" s="76">
        <f t="shared" si="15"/>
        <v>0</v>
      </c>
      <c r="AY441" s="76">
        <f t="shared" si="16"/>
        <v>0</v>
      </c>
      <c r="AZ441" s="76">
        <f t="shared" si="17"/>
        <v>0</v>
      </c>
      <c r="BA441" s="71">
        <f t="shared" si="428"/>
        <v>3</v>
      </c>
      <c r="BB441" s="76">
        <f t="shared" si="429"/>
        <v>0</v>
      </c>
      <c r="BC441" s="77">
        <f t="shared" si="431"/>
        <v>0</v>
      </c>
      <c r="BD441" s="77">
        <f t="shared" si="430"/>
        <v>0</v>
      </c>
      <c r="BE441" s="77">
        <f t="shared" si="430"/>
        <v>0</v>
      </c>
      <c r="BF441" s="77">
        <f t="shared" si="430"/>
        <v>0</v>
      </c>
      <c r="BG441" s="77">
        <f t="shared" si="430"/>
        <v>0</v>
      </c>
      <c r="BH441" s="77">
        <f t="shared" si="430"/>
        <v>0</v>
      </c>
      <c r="BI441" s="77">
        <f t="shared" si="430"/>
        <v>0</v>
      </c>
      <c r="BJ441" s="77">
        <f t="shared" si="430"/>
        <v>0</v>
      </c>
      <c r="BK441" s="77">
        <f t="shared" si="430"/>
        <v>0</v>
      </c>
      <c r="BL441" s="77">
        <f t="shared" si="430"/>
        <v>0</v>
      </c>
      <c r="BM441" s="77">
        <f t="shared" si="430"/>
        <v>0</v>
      </c>
      <c r="BN441" s="77">
        <f t="shared" si="430"/>
        <v>0</v>
      </c>
      <c r="BO441" s="77">
        <f t="shared" si="430"/>
        <v>0</v>
      </c>
      <c r="BP441" s="77">
        <f t="shared" si="430"/>
        <v>0</v>
      </c>
      <c r="BQ441" s="77">
        <f t="shared" si="430"/>
        <v>0</v>
      </c>
      <c r="BR441" s="77">
        <f t="shared" si="430"/>
        <v>0</v>
      </c>
      <c r="BS441" s="77">
        <f t="shared" si="430"/>
        <v>0</v>
      </c>
      <c r="BT441" s="77">
        <f t="shared" si="430"/>
        <v>0</v>
      </c>
      <c r="BU441" s="77">
        <f t="shared" si="430"/>
        <v>0</v>
      </c>
      <c r="BV441" s="77">
        <f t="shared" si="430"/>
        <v>0</v>
      </c>
      <c r="BW441" s="75"/>
      <c r="BX441" s="12" t="str">
        <f t="shared" si="408"/>
        <v/>
      </c>
      <c r="BY441" s="95">
        <f t="shared" si="409"/>
        <v>0</v>
      </c>
      <c r="BZ441" s="75">
        <f t="shared" si="410"/>
        <v>0</v>
      </c>
      <c r="CA441" s="75">
        <f t="shared" si="411"/>
        <v>0</v>
      </c>
      <c r="CB441" s="75">
        <f t="shared" si="412"/>
        <v>0</v>
      </c>
      <c r="CC441" s="75">
        <f t="shared" si="413"/>
        <v>0</v>
      </c>
      <c r="CD441" s="75">
        <f t="shared" si="414"/>
        <v>0</v>
      </c>
      <c r="CE441" s="75">
        <f t="shared" si="415"/>
        <v>0</v>
      </c>
      <c r="CF441" s="75">
        <f t="shared" si="416"/>
        <v>0</v>
      </c>
      <c r="CG441" s="9"/>
    </row>
    <row r="442" spans="1:85">
      <c r="A442" s="185" t="s">
        <v>1227</v>
      </c>
      <c r="B442" s="186" t="s">
        <v>94</v>
      </c>
      <c r="C442" s="192" t="s">
        <v>1228</v>
      </c>
      <c r="D442" s="177" t="s">
        <v>61</v>
      </c>
      <c r="E442" s="74">
        <v>2</v>
      </c>
      <c r="F442" s="230">
        <v>1809</v>
      </c>
      <c r="G442" s="68">
        <f t="shared" si="417"/>
        <v>3618</v>
      </c>
      <c r="H442" s="69"/>
      <c r="I442" s="70">
        <f t="shared" si="418"/>
        <v>0</v>
      </c>
      <c r="J442" s="69"/>
      <c r="K442" s="70">
        <f t="shared" si="419"/>
        <v>0</v>
      </c>
      <c r="L442" s="69"/>
      <c r="M442" s="70">
        <f t="shared" si="420"/>
        <v>0</v>
      </c>
      <c r="N442" s="69"/>
      <c r="O442" s="70">
        <f t="shared" si="421"/>
        <v>0</v>
      </c>
      <c r="P442" s="69"/>
      <c r="Q442" s="70">
        <f t="shared" si="422"/>
        <v>0</v>
      </c>
      <c r="R442" s="71">
        <f t="shared" si="423"/>
        <v>2</v>
      </c>
      <c r="S442" s="70">
        <f t="shared" si="424"/>
        <v>3618</v>
      </c>
      <c r="T442" s="73">
        <f t="shared" si="425"/>
        <v>0</v>
      </c>
      <c r="U442" s="73">
        <f t="shared" si="7"/>
        <v>0</v>
      </c>
      <c r="V442" s="73">
        <f t="shared" si="8"/>
        <v>0</v>
      </c>
      <c r="W442" s="73">
        <f t="shared" si="9"/>
        <v>0</v>
      </c>
      <c r="X442" s="73">
        <f t="shared" si="10"/>
        <v>0</v>
      </c>
      <c r="Y442" s="73">
        <f t="shared" si="11"/>
        <v>0</v>
      </c>
      <c r="Z442" s="73">
        <f t="shared" si="426"/>
        <v>0</v>
      </c>
      <c r="AA442" s="75"/>
      <c r="AB442" s="75"/>
      <c r="AC442" s="75"/>
      <c r="AD442" s="75"/>
      <c r="AE442" s="75"/>
      <c r="AF442" s="75"/>
      <c r="AG442" s="75"/>
      <c r="AH442" s="75"/>
      <c r="AI442" s="75"/>
      <c r="AJ442" s="75"/>
      <c r="AK442" s="75"/>
      <c r="AL442" s="75"/>
      <c r="AM442" s="75"/>
      <c r="AN442" s="75"/>
      <c r="AO442" s="75"/>
      <c r="AP442" s="75"/>
      <c r="AQ442" s="75"/>
      <c r="AR442" s="75"/>
      <c r="AS442" s="75"/>
      <c r="AT442" s="75"/>
      <c r="AU442" s="71">
        <f t="shared" si="427"/>
        <v>2</v>
      </c>
      <c r="AV442" s="76">
        <f t="shared" si="13"/>
        <v>0</v>
      </c>
      <c r="AW442" s="76">
        <f t="shared" si="14"/>
        <v>0</v>
      </c>
      <c r="AX442" s="76">
        <f t="shared" si="15"/>
        <v>0</v>
      </c>
      <c r="AY442" s="76">
        <f t="shared" si="16"/>
        <v>0</v>
      </c>
      <c r="AZ442" s="76">
        <f t="shared" si="17"/>
        <v>0</v>
      </c>
      <c r="BA442" s="71">
        <f t="shared" si="428"/>
        <v>2</v>
      </c>
      <c r="BB442" s="76">
        <f t="shared" si="429"/>
        <v>0</v>
      </c>
      <c r="BC442" s="77">
        <f t="shared" si="431"/>
        <v>0</v>
      </c>
      <c r="BD442" s="77">
        <f t="shared" si="430"/>
        <v>0</v>
      </c>
      <c r="BE442" s="77">
        <f t="shared" si="430"/>
        <v>0</v>
      </c>
      <c r="BF442" s="77">
        <f t="shared" si="430"/>
        <v>0</v>
      </c>
      <c r="BG442" s="77">
        <f t="shared" si="430"/>
        <v>0</v>
      </c>
      <c r="BH442" s="77">
        <f t="shared" si="430"/>
        <v>0</v>
      </c>
      <c r="BI442" s="77">
        <f t="shared" si="430"/>
        <v>0</v>
      </c>
      <c r="BJ442" s="77">
        <f t="shared" si="430"/>
        <v>0</v>
      </c>
      <c r="BK442" s="77">
        <f t="shared" si="430"/>
        <v>0</v>
      </c>
      <c r="BL442" s="77">
        <f t="shared" si="430"/>
        <v>0</v>
      </c>
      <c r="BM442" s="77">
        <f t="shared" si="430"/>
        <v>0</v>
      </c>
      <c r="BN442" s="77">
        <f t="shared" si="430"/>
        <v>0</v>
      </c>
      <c r="BO442" s="77">
        <f t="shared" si="430"/>
        <v>0</v>
      </c>
      <c r="BP442" s="77">
        <f t="shared" si="430"/>
        <v>0</v>
      </c>
      <c r="BQ442" s="77">
        <f t="shared" si="430"/>
        <v>0</v>
      </c>
      <c r="BR442" s="77">
        <f t="shared" si="430"/>
        <v>0</v>
      </c>
      <c r="BS442" s="77">
        <f t="shared" si="430"/>
        <v>0</v>
      </c>
      <c r="BT442" s="77">
        <f t="shared" si="430"/>
        <v>0</v>
      </c>
      <c r="BU442" s="77">
        <f t="shared" si="430"/>
        <v>0</v>
      </c>
      <c r="BV442" s="77">
        <f t="shared" si="430"/>
        <v>0</v>
      </c>
      <c r="BW442" s="75"/>
      <c r="BX442" s="12" t="str">
        <f t="shared" si="408"/>
        <v/>
      </c>
      <c r="BY442" s="95">
        <f t="shared" si="409"/>
        <v>0</v>
      </c>
      <c r="BZ442" s="75">
        <f t="shared" si="410"/>
        <v>0</v>
      </c>
      <c r="CA442" s="75">
        <f t="shared" si="411"/>
        <v>0</v>
      </c>
      <c r="CB442" s="75">
        <f t="shared" si="412"/>
        <v>0</v>
      </c>
      <c r="CC442" s="75">
        <f t="shared" si="413"/>
        <v>0</v>
      </c>
      <c r="CD442" s="75">
        <f t="shared" si="414"/>
        <v>0</v>
      </c>
      <c r="CE442" s="75">
        <f t="shared" si="415"/>
        <v>0</v>
      </c>
      <c r="CF442" s="75">
        <f t="shared" si="416"/>
        <v>0</v>
      </c>
      <c r="CG442" s="9"/>
    </row>
    <row r="443" spans="1:85">
      <c r="A443" s="185" t="s">
        <v>1229</v>
      </c>
      <c r="B443" s="186" t="s">
        <v>97</v>
      </c>
      <c r="C443" s="192" t="s">
        <v>1230</v>
      </c>
      <c r="D443" s="177" t="s">
        <v>61</v>
      </c>
      <c r="E443" s="74">
        <v>9</v>
      </c>
      <c r="F443" s="230">
        <v>1189.32</v>
      </c>
      <c r="G443" s="68">
        <f t="shared" si="417"/>
        <v>10703.88</v>
      </c>
      <c r="H443" s="69"/>
      <c r="I443" s="70">
        <f t="shared" si="418"/>
        <v>0</v>
      </c>
      <c r="J443" s="69"/>
      <c r="K443" s="70">
        <f t="shared" si="419"/>
        <v>0</v>
      </c>
      <c r="L443" s="69"/>
      <c r="M443" s="70">
        <f t="shared" si="420"/>
        <v>0</v>
      </c>
      <c r="N443" s="69"/>
      <c r="O443" s="70">
        <f t="shared" si="421"/>
        <v>0</v>
      </c>
      <c r="P443" s="69"/>
      <c r="Q443" s="70">
        <f t="shared" si="422"/>
        <v>0</v>
      </c>
      <c r="R443" s="71">
        <f t="shared" si="423"/>
        <v>9</v>
      </c>
      <c r="S443" s="70">
        <f t="shared" si="424"/>
        <v>10703.88</v>
      </c>
      <c r="T443" s="73">
        <f t="shared" si="425"/>
        <v>0</v>
      </c>
      <c r="U443" s="73">
        <f t="shared" si="7"/>
        <v>0</v>
      </c>
      <c r="V443" s="73">
        <f t="shared" si="8"/>
        <v>0</v>
      </c>
      <c r="W443" s="73">
        <f t="shared" si="9"/>
        <v>0</v>
      </c>
      <c r="X443" s="73">
        <f t="shared" si="10"/>
        <v>0</v>
      </c>
      <c r="Y443" s="73">
        <f t="shared" si="11"/>
        <v>0</v>
      </c>
      <c r="Z443" s="73">
        <f t="shared" si="426"/>
        <v>0</v>
      </c>
      <c r="AA443" s="75"/>
      <c r="AB443" s="75"/>
      <c r="AC443" s="75"/>
      <c r="AD443" s="75"/>
      <c r="AE443" s="75"/>
      <c r="AF443" s="75"/>
      <c r="AG443" s="75"/>
      <c r="AH443" s="75"/>
      <c r="AI443" s="75"/>
      <c r="AJ443" s="75"/>
      <c r="AK443" s="75"/>
      <c r="AL443" s="75"/>
      <c r="AM443" s="75"/>
      <c r="AN443" s="75"/>
      <c r="AO443" s="75"/>
      <c r="AP443" s="75"/>
      <c r="AQ443" s="75"/>
      <c r="AR443" s="75"/>
      <c r="AS443" s="75"/>
      <c r="AT443" s="75"/>
      <c r="AU443" s="71">
        <f t="shared" si="427"/>
        <v>9</v>
      </c>
      <c r="AV443" s="76">
        <f t="shared" si="13"/>
        <v>0</v>
      </c>
      <c r="AW443" s="76">
        <f t="shared" si="14"/>
        <v>0</v>
      </c>
      <c r="AX443" s="76">
        <f t="shared" si="15"/>
        <v>0</v>
      </c>
      <c r="AY443" s="76">
        <f t="shared" si="16"/>
        <v>0</v>
      </c>
      <c r="AZ443" s="76">
        <f t="shared" si="17"/>
        <v>0</v>
      </c>
      <c r="BA443" s="71">
        <f t="shared" si="428"/>
        <v>9</v>
      </c>
      <c r="BB443" s="76">
        <f t="shared" si="429"/>
        <v>0</v>
      </c>
      <c r="BC443" s="77">
        <f t="shared" si="431"/>
        <v>0</v>
      </c>
      <c r="BD443" s="77">
        <f t="shared" si="430"/>
        <v>0</v>
      </c>
      <c r="BE443" s="77">
        <f t="shared" si="430"/>
        <v>0</v>
      </c>
      <c r="BF443" s="77">
        <f t="shared" si="430"/>
        <v>0</v>
      </c>
      <c r="BG443" s="77">
        <f t="shared" si="430"/>
        <v>0</v>
      </c>
      <c r="BH443" s="77">
        <f t="shared" si="430"/>
        <v>0</v>
      </c>
      <c r="BI443" s="77">
        <f t="shared" si="430"/>
        <v>0</v>
      </c>
      <c r="BJ443" s="77">
        <f t="shared" si="430"/>
        <v>0</v>
      </c>
      <c r="BK443" s="77">
        <f t="shared" si="430"/>
        <v>0</v>
      </c>
      <c r="BL443" s="77">
        <f t="shared" si="430"/>
        <v>0</v>
      </c>
      <c r="BM443" s="77">
        <f t="shared" si="430"/>
        <v>0</v>
      </c>
      <c r="BN443" s="77">
        <f t="shared" si="430"/>
        <v>0</v>
      </c>
      <c r="BO443" s="77">
        <f t="shared" si="430"/>
        <v>0</v>
      </c>
      <c r="BP443" s="77">
        <f t="shared" si="430"/>
        <v>0</v>
      </c>
      <c r="BQ443" s="77">
        <f t="shared" si="430"/>
        <v>0</v>
      </c>
      <c r="BR443" s="77">
        <f t="shared" si="430"/>
        <v>0</v>
      </c>
      <c r="BS443" s="77">
        <f t="shared" si="430"/>
        <v>0</v>
      </c>
      <c r="BT443" s="77">
        <f t="shared" si="430"/>
        <v>0</v>
      </c>
      <c r="BU443" s="77">
        <f t="shared" si="430"/>
        <v>0</v>
      </c>
      <c r="BV443" s="77">
        <f t="shared" si="430"/>
        <v>0</v>
      </c>
      <c r="BW443" s="75"/>
      <c r="BX443" s="12" t="str">
        <f t="shared" si="408"/>
        <v/>
      </c>
      <c r="BY443" s="95">
        <f t="shared" si="409"/>
        <v>0</v>
      </c>
      <c r="BZ443" s="75">
        <f t="shared" si="410"/>
        <v>0</v>
      </c>
      <c r="CA443" s="75">
        <f t="shared" si="411"/>
        <v>0</v>
      </c>
      <c r="CB443" s="75">
        <f t="shared" si="412"/>
        <v>0</v>
      </c>
      <c r="CC443" s="75">
        <f t="shared" si="413"/>
        <v>0</v>
      </c>
      <c r="CD443" s="75">
        <f t="shared" si="414"/>
        <v>0</v>
      </c>
      <c r="CE443" s="75">
        <f t="shared" si="415"/>
        <v>0</v>
      </c>
      <c r="CF443" s="75">
        <f t="shared" si="416"/>
        <v>0</v>
      </c>
      <c r="CG443" s="9"/>
    </row>
    <row r="444" spans="1:85" ht="30" thickBot="1">
      <c r="A444" s="185" t="s">
        <v>1231</v>
      </c>
      <c r="B444" s="186" t="s">
        <v>98</v>
      </c>
      <c r="C444" s="192" t="s">
        <v>1232</v>
      </c>
      <c r="D444" s="177" t="s">
        <v>61</v>
      </c>
      <c r="E444" s="74">
        <v>3</v>
      </c>
      <c r="F444" s="230">
        <v>151.99</v>
      </c>
      <c r="G444" s="79">
        <f t="shared" si="417"/>
        <v>455.97</v>
      </c>
      <c r="H444" s="69"/>
      <c r="I444" s="70">
        <f t="shared" si="418"/>
        <v>0</v>
      </c>
      <c r="J444" s="69"/>
      <c r="K444" s="70">
        <f t="shared" si="419"/>
        <v>0</v>
      </c>
      <c r="L444" s="69"/>
      <c r="M444" s="70">
        <f t="shared" si="420"/>
        <v>0</v>
      </c>
      <c r="N444" s="69"/>
      <c r="O444" s="70">
        <f t="shared" si="421"/>
        <v>0</v>
      </c>
      <c r="P444" s="69"/>
      <c r="Q444" s="70">
        <f t="shared" si="422"/>
        <v>0</v>
      </c>
      <c r="R444" s="71">
        <f t="shared" si="423"/>
        <v>3</v>
      </c>
      <c r="S444" s="80">
        <f t="shared" si="424"/>
        <v>455.97</v>
      </c>
      <c r="T444" s="73">
        <f t="shared" si="425"/>
        <v>0</v>
      </c>
      <c r="U444" s="73">
        <f t="shared" si="7"/>
        <v>0</v>
      </c>
      <c r="V444" s="73">
        <f t="shared" si="8"/>
        <v>0</v>
      </c>
      <c r="W444" s="73">
        <f t="shared" si="9"/>
        <v>0</v>
      </c>
      <c r="X444" s="73">
        <f t="shared" si="10"/>
        <v>0</v>
      </c>
      <c r="Y444" s="73">
        <f t="shared" si="11"/>
        <v>0</v>
      </c>
      <c r="Z444" s="73">
        <f t="shared" si="426"/>
        <v>0</v>
      </c>
      <c r="AA444" s="75"/>
      <c r="AB444" s="75"/>
      <c r="AC444" s="75"/>
      <c r="AD444" s="75"/>
      <c r="AE444" s="75"/>
      <c r="AF444" s="75"/>
      <c r="AG444" s="75"/>
      <c r="AH444" s="75"/>
      <c r="AI444" s="75"/>
      <c r="AJ444" s="75"/>
      <c r="AK444" s="75"/>
      <c r="AL444" s="75"/>
      <c r="AM444" s="75"/>
      <c r="AN444" s="75"/>
      <c r="AO444" s="75"/>
      <c r="AP444" s="75"/>
      <c r="AQ444" s="75"/>
      <c r="AR444" s="75"/>
      <c r="AS444" s="75"/>
      <c r="AT444" s="75"/>
      <c r="AU444" s="71">
        <f t="shared" si="427"/>
        <v>3</v>
      </c>
      <c r="AV444" s="76">
        <f t="shared" si="13"/>
        <v>0</v>
      </c>
      <c r="AW444" s="76">
        <f t="shared" si="14"/>
        <v>0</v>
      </c>
      <c r="AX444" s="76">
        <f t="shared" si="15"/>
        <v>0</v>
      </c>
      <c r="AY444" s="76">
        <f t="shared" si="16"/>
        <v>0</v>
      </c>
      <c r="AZ444" s="76">
        <f t="shared" si="17"/>
        <v>0</v>
      </c>
      <c r="BA444" s="71">
        <f t="shared" si="428"/>
        <v>3</v>
      </c>
      <c r="BB444" s="76">
        <f t="shared" si="429"/>
        <v>0</v>
      </c>
      <c r="BC444" s="77">
        <f t="shared" si="431"/>
        <v>0</v>
      </c>
      <c r="BD444" s="77">
        <f t="shared" si="430"/>
        <v>0</v>
      </c>
      <c r="BE444" s="77">
        <f t="shared" si="430"/>
        <v>0</v>
      </c>
      <c r="BF444" s="77">
        <f t="shared" si="430"/>
        <v>0</v>
      </c>
      <c r="BG444" s="77">
        <f t="shared" si="430"/>
        <v>0</v>
      </c>
      <c r="BH444" s="77">
        <f t="shared" si="430"/>
        <v>0</v>
      </c>
      <c r="BI444" s="77">
        <f t="shared" si="430"/>
        <v>0</v>
      </c>
      <c r="BJ444" s="77">
        <f t="shared" si="430"/>
        <v>0</v>
      </c>
      <c r="BK444" s="77">
        <f t="shared" si="430"/>
        <v>0</v>
      </c>
      <c r="BL444" s="77">
        <f t="shared" si="430"/>
        <v>0</v>
      </c>
      <c r="BM444" s="77">
        <f t="shared" si="430"/>
        <v>0</v>
      </c>
      <c r="BN444" s="77">
        <f t="shared" si="430"/>
        <v>0</v>
      </c>
      <c r="BO444" s="77">
        <f t="shared" si="430"/>
        <v>0</v>
      </c>
      <c r="BP444" s="77">
        <f t="shared" si="430"/>
        <v>0</v>
      </c>
      <c r="BQ444" s="77">
        <f t="shared" si="430"/>
        <v>0</v>
      </c>
      <c r="BR444" s="77">
        <f t="shared" si="430"/>
        <v>0</v>
      </c>
      <c r="BS444" s="77">
        <f t="shared" si="430"/>
        <v>0</v>
      </c>
      <c r="BT444" s="77">
        <f t="shared" si="430"/>
        <v>0</v>
      </c>
      <c r="BU444" s="77">
        <f t="shared" si="430"/>
        <v>0</v>
      </c>
      <c r="BV444" s="77">
        <f t="shared" si="430"/>
        <v>0</v>
      </c>
      <c r="BW444" s="75"/>
      <c r="BX444" s="12" t="str">
        <f>IF(R444="",SUM(BC444:BE444)/S444,"")</f>
        <v/>
      </c>
      <c r="BY444" s="95">
        <f t="shared" si="409"/>
        <v>0</v>
      </c>
      <c r="BZ444" s="75">
        <f t="shared" si="410"/>
        <v>0</v>
      </c>
      <c r="CA444" s="75">
        <f t="shared" si="411"/>
        <v>0</v>
      </c>
      <c r="CB444" s="75">
        <f t="shared" si="412"/>
        <v>0</v>
      </c>
      <c r="CC444" s="75">
        <f t="shared" si="413"/>
        <v>0</v>
      </c>
      <c r="CD444" s="75">
        <f t="shared" si="414"/>
        <v>0</v>
      </c>
      <c r="CE444" s="75">
        <f t="shared" si="415"/>
        <v>0</v>
      </c>
      <c r="CF444" s="75">
        <f t="shared" si="416"/>
        <v>0</v>
      </c>
      <c r="CG444" s="9"/>
    </row>
    <row r="445" spans="1:85" ht="15" customHeight="1">
      <c r="A445" s="1"/>
      <c r="B445" s="14"/>
      <c r="C445" s="15"/>
      <c r="D445" s="16"/>
      <c r="E445" s="261" t="s">
        <v>99</v>
      </c>
      <c r="F445" s="262"/>
      <c r="G445" s="81">
        <f>G14+G19+G27+G39+G60+G73+G81+G84+G103+G107+G114+G127+G167+G241+G402+G414+G418</f>
        <v>947867.99985999998</v>
      </c>
      <c r="H445" s="9"/>
      <c r="I445" s="9"/>
      <c r="J445" s="9"/>
      <c r="K445" s="9"/>
      <c r="L445" s="9"/>
      <c r="M445" s="9"/>
      <c r="N445" s="9"/>
      <c r="O445" s="9"/>
      <c r="P445" s="9"/>
      <c r="Q445" s="9"/>
      <c r="R445" s="9"/>
      <c r="S445" s="81">
        <f>S14+S19+S27+S39+S60+S73+S81+S84+S103+S107+S114+S127+S167+S241+S402+S414+S418</f>
        <v>947867.99985999998</v>
      </c>
      <c r="T445" s="17"/>
      <c r="U445" s="17"/>
      <c r="V445" s="17"/>
      <c r="W445" s="17"/>
      <c r="X445" s="17"/>
      <c r="Y445" s="17"/>
      <c r="Z445" s="9"/>
      <c r="AA445" s="9"/>
      <c r="AB445" s="9"/>
      <c r="AC445" s="9"/>
      <c r="AD445" s="9"/>
      <c r="AE445" s="9"/>
      <c r="AF445" s="9"/>
      <c r="AG445" s="9"/>
      <c r="AH445" s="9"/>
      <c r="AI445" s="9"/>
      <c r="AJ445" s="9"/>
      <c r="AK445" s="9"/>
      <c r="AL445" s="9"/>
      <c r="AM445" s="9"/>
      <c r="AN445" s="9"/>
      <c r="AO445" s="9"/>
      <c r="AP445" s="9"/>
      <c r="AQ445" s="9"/>
      <c r="AR445" s="9"/>
      <c r="AS445" s="9"/>
      <c r="AT445" s="9"/>
      <c r="AU445" s="18"/>
      <c r="AV445" s="9"/>
      <c r="AW445" s="9"/>
      <c r="AX445" s="9"/>
      <c r="AY445" s="9"/>
      <c r="AZ445" s="9"/>
      <c r="BA445" s="9"/>
      <c r="BB445" s="9"/>
      <c r="BC445" s="81">
        <f>BC14+BC19+BC27+BC39+BC60+BC73+BC81+BC84+BC103+BC107+BC114+BC127+BC167+BC241+BC402+BC414+BC418</f>
        <v>0</v>
      </c>
      <c r="BD445" s="81">
        <f t="shared" ref="BD445:BV445" si="432">BD14+BD19+BD27+BD39+BD60+BD73+BD81+BD84+BD103+BD107+BD114+BD127+BD167+BD241+BD402+BD414+BD418</f>
        <v>0</v>
      </c>
      <c r="BE445" s="81">
        <f t="shared" si="432"/>
        <v>0</v>
      </c>
      <c r="BF445" s="81">
        <f t="shared" si="432"/>
        <v>0</v>
      </c>
      <c r="BG445" s="81">
        <f t="shared" si="432"/>
        <v>0</v>
      </c>
      <c r="BH445" s="81">
        <f t="shared" si="432"/>
        <v>0</v>
      </c>
      <c r="BI445" s="81">
        <f t="shared" si="432"/>
        <v>0</v>
      </c>
      <c r="BJ445" s="81">
        <f t="shared" si="432"/>
        <v>0</v>
      </c>
      <c r="BK445" s="81">
        <f t="shared" si="432"/>
        <v>0</v>
      </c>
      <c r="BL445" s="81">
        <f t="shared" si="432"/>
        <v>0</v>
      </c>
      <c r="BM445" s="81">
        <f t="shared" si="432"/>
        <v>0</v>
      </c>
      <c r="BN445" s="81">
        <f t="shared" si="432"/>
        <v>0</v>
      </c>
      <c r="BO445" s="81">
        <f t="shared" si="432"/>
        <v>0</v>
      </c>
      <c r="BP445" s="81">
        <f t="shared" si="432"/>
        <v>0</v>
      </c>
      <c r="BQ445" s="81">
        <f t="shared" si="432"/>
        <v>0</v>
      </c>
      <c r="BR445" s="81">
        <f t="shared" si="432"/>
        <v>0</v>
      </c>
      <c r="BS445" s="81">
        <f t="shared" si="432"/>
        <v>0</v>
      </c>
      <c r="BT445" s="81">
        <f t="shared" si="432"/>
        <v>0</v>
      </c>
      <c r="BU445" s="81">
        <f t="shared" si="432"/>
        <v>0</v>
      </c>
      <c r="BV445" s="81">
        <f t="shared" si="432"/>
        <v>0</v>
      </c>
      <c r="BW445" s="9"/>
      <c r="BX445" s="12"/>
      <c r="BY445" s="9"/>
      <c r="BZ445" s="9"/>
      <c r="CA445" s="9"/>
      <c r="CB445" s="9"/>
      <c r="CC445" s="9"/>
      <c r="CD445" s="9"/>
      <c r="CE445" s="9"/>
      <c r="CF445" s="9"/>
      <c r="CG445" s="9"/>
    </row>
    <row r="446" spans="1:85">
      <c r="A446" s="1"/>
      <c r="B446" s="14"/>
      <c r="C446" s="15"/>
      <c r="D446" s="16"/>
      <c r="E446" s="90" t="s">
        <v>100</v>
      </c>
      <c r="F446" s="91">
        <v>0.27139999999999997</v>
      </c>
      <c r="G446" s="82">
        <f>G445*F446</f>
        <v>257251.37516200397</v>
      </c>
      <c r="H446" s="9"/>
      <c r="I446" s="9"/>
      <c r="J446" s="9"/>
      <c r="K446" s="9"/>
      <c r="L446" s="9"/>
      <c r="M446" s="9"/>
      <c r="N446" s="9"/>
      <c r="O446" s="9"/>
      <c r="P446" s="9"/>
      <c r="Q446" s="9"/>
      <c r="R446" s="9"/>
      <c r="S446" s="84">
        <f>S445*F446</f>
        <v>257251.37516200397</v>
      </c>
      <c r="T446" s="17"/>
      <c r="U446" s="17"/>
      <c r="V446" s="17"/>
      <c r="W446" s="17"/>
      <c r="X446" s="17"/>
      <c r="Y446" s="17"/>
      <c r="Z446" s="9"/>
      <c r="AA446" s="9"/>
      <c r="AB446" s="9"/>
      <c r="AC446" s="9"/>
      <c r="AD446" s="9"/>
      <c r="AE446" s="9"/>
      <c r="AF446" s="9"/>
      <c r="AG446" s="9"/>
      <c r="AH446" s="9"/>
      <c r="AI446" s="9"/>
      <c r="AJ446" s="9"/>
      <c r="AK446" s="9"/>
      <c r="AL446" s="9"/>
      <c r="AM446" s="9"/>
      <c r="AN446" s="9"/>
      <c r="AO446" s="9"/>
      <c r="AP446" s="9"/>
      <c r="AQ446" s="9"/>
      <c r="AR446" s="9"/>
      <c r="AS446" s="9"/>
      <c r="AT446" s="9"/>
      <c r="AU446" s="18"/>
      <c r="AV446" s="9"/>
      <c r="AW446" s="9"/>
      <c r="AX446" s="9"/>
      <c r="AY446" s="9"/>
      <c r="AZ446" s="9"/>
      <c r="BA446" s="9"/>
      <c r="BB446" s="9"/>
      <c r="BC446" s="86">
        <f t="shared" ref="BC446:BV446" si="433">BC445*$F446</f>
        <v>0</v>
      </c>
      <c r="BD446" s="78">
        <f t="shared" si="433"/>
        <v>0</v>
      </c>
      <c r="BE446" s="78">
        <f t="shared" si="433"/>
        <v>0</v>
      </c>
      <c r="BF446" s="78">
        <f t="shared" si="433"/>
        <v>0</v>
      </c>
      <c r="BG446" s="78">
        <f t="shared" si="433"/>
        <v>0</v>
      </c>
      <c r="BH446" s="78">
        <f t="shared" si="433"/>
        <v>0</v>
      </c>
      <c r="BI446" s="78">
        <f t="shared" si="433"/>
        <v>0</v>
      </c>
      <c r="BJ446" s="78">
        <f t="shared" si="433"/>
        <v>0</v>
      </c>
      <c r="BK446" s="78">
        <f t="shared" si="433"/>
        <v>0</v>
      </c>
      <c r="BL446" s="78">
        <f t="shared" si="433"/>
        <v>0</v>
      </c>
      <c r="BM446" s="78">
        <f t="shared" si="433"/>
        <v>0</v>
      </c>
      <c r="BN446" s="78">
        <f t="shared" si="433"/>
        <v>0</v>
      </c>
      <c r="BO446" s="78">
        <f t="shared" si="433"/>
        <v>0</v>
      </c>
      <c r="BP446" s="78">
        <f t="shared" si="433"/>
        <v>0</v>
      </c>
      <c r="BQ446" s="78">
        <f t="shared" si="433"/>
        <v>0</v>
      </c>
      <c r="BR446" s="78">
        <f t="shared" si="433"/>
        <v>0</v>
      </c>
      <c r="BS446" s="78">
        <f t="shared" si="433"/>
        <v>0</v>
      </c>
      <c r="BT446" s="78">
        <f t="shared" si="433"/>
        <v>0</v>
      </c>
      <c r="BU446" s="78">
        <f t="shared" si="433"/>
        <v>0</v>
      </c>
      <c r="BV446" s="82">
        <f t="shared" si="433"/>
        <v>0</v>
      </c>
      <c r="BW446" s="9"/>
      <c r="BX446" s="12"/>
      <c r="BY446" s="74">
        <f>SUMIF(BY14:BY444,"&gt;0")</f>
        <v>0</v>
      </c>
      <c r="BZ446" s="74">
        <f>SUMIF(BZ14:BZ444,"&gt;0")</f>
        <v>0</v>
      </c>
      <c r="CA446" s="74">
        <f>SUMIF(CA14:CA444,"&gt;0")</f>
        <v>0</v>
      </c>
      <c r="CB446" s="74">
        <f>SUMIF(CB14:CB444,"&gt;0")</f>
        <v>0</v>
      </c>
      <c r="CC446" s="74">
        <f>SUMIF(CC14:CC444,"&gt;0")</f>
        <v>0</v>
      </c>
      <c r="CD446" s="9"/>
      <c r="CE446" s="19"/>
      <c r="CF446" s="19"/>
      <c r="CG446" s="9"/>
    </row>
    <row r="447" spans="1:85" ht="15" customHeight="1">
      <c r="A447" s="1"/>
      <c r="B447" s="14"/>
      <c r="C447" s="15"/>
      <c r="D447" s="16"/>
      <c r="E447" s="263" t="s">
        <v>101</v>
      </c>
      <c r="F447" s="264"/>
      <c r="G447" s="82">
        <f>G436</f>
        <v>39976.57</v>
      </c>
      <c r="H447" s="9"/>
      <c r="I447" s="9"/>
      <c r="J447" s="9"/>
      <c r="K447" s="9"/>
      <c r="L447" s="9"/>
      <c r="M447" s="9"/>
      <c r="N447" s="9"/>
      <c r="O447" s="9"/>
      <c r="P447" s="9"/>
      <c r="Q447" s="9"/>
      <c r="R447" s="9"/>
      <c r="S447" s="84">
        <f>S436</f>
        <v>39976.57</v>
      </c>
      <c r="T447" s="17"/>
      <c r="U447" s="17"/>
      <c r="V447" s="17"/>
      <c r="W447" s="17"/>
      <c r="X447" s="17"/>
      <c r="Y447" s="17"/>
      <c r="Z447" s="9"/>
      <c r="AA447" s="9"/>
      <c r="AB447" s="9"/>
      <c r="AC447" s="9"/>
      <c r="AD447" s="9"/>
      <c r="AE447" s="9"/>
      <c r="AF447" s="9"/>
      <c r="AG447" s="9"/>
      <c r="AH447" s="9"/>
      <c r="AI447" s="9"/>
      <c r="AJ447" s="9"/>
      <c r="AK447" s="9"/>
      <c r="AL447" s="9"/>
      <c r="AM447" s="9"/>
      <c r="AN447" s="9"/>
      <c r="AO447" s="9"/>
      <c r="AP447" s="9"/>
      <c r="AQ447" s="9"/>
      <c r="AR447" s="9"/>
      <c r="AS447" s="9"/>
      <c r="AT447" s="9"/>
      <c r="AU447" s="18"/>
      <c r="AV447" s="9"/>
      <c r="AW447" s="9"/>
      <c r="AX447" s="9"/>
      <c r="AY447" s="9"/>
      <c r="AZ447" s="9"/>
      <c r="BA447" s="9"/>
      <c r="BB447" s="9"/>
      <c r="BC447" s="86">
        <f t="shared" ref="BC447:BV447" si="434">BC436</f>
        <v>0</v>
      </c>
      <c r="BD447" s="78">
        <f t="shared" si="434"/>
        <v>0</v>
      </c>
      <c r="BE447" s="78">
        <f t="shared" si="434"/>
        <v>0</v>
      </c>
      <c r="BF447" s="78">
        <f t="shared" si="434"/>
        <v>0</v>
      </c>
      <c r="BG447" s="78">
        <f t="shared" si="434"/>
        <v>0</v>
      </c>
      <c r="BH447" s="78">
        <f t="shared" si="434"/>
        <v>0</v>
      </c>
      <c r="BI447" s="78">
        <f t="shared" si="434"/>
        <v>0</v>
      </c>
      <c r="BJ447" s="78">
        <f t="shared" si="434"/>
        <v>0</v>
      </c>
      <c r="BK447" s="78">
        <f t="shared" si="434"/>
        <v>0</v>
      </c>
      <c r="BL447" s="78">
        <f t="shared" si="434"/>
        <v>0</v>
      </c>
      <c r="BM447" s="78">
        <f t="shared" si="434"/>
        <v>0</v>
      </c>
      <c r="BN447" s="78">
        <f t="shared" si="434"/>
        <v>0</v>
      </c>
      <c r="BO447" s="78">
        <f t="shared" si="434"/>
        <v>0</v>
      </c>
      <c r="BP447" s="78">
        <f t="shared" si="434"/>
        <v>0</v>
      </c>
      <c r="BQ447" s="78">
        <f t="shared" si="434"/>
        <v>0</v>
      </c>
      <c r="BR447" s="78">
        <f t="shared" si="434"/>
        <v>0</v>
      </c>
      <c r="BS447" s="78">
        <f t="shared" si="434"/>
        <v>0</v>
      </c>
      <c r="BT447" s="78">
        <f t="shared" si="434"/>
        <v>0</v>
      </c>
      <c r="BU447" s="78">
        <f t="shared" si="434"/>
        <v>0</v>
      </c>
      <c r="BV447" s="82">
        <f t="shared" si="434"/>
        <v>0</v>
      </c>
      <c r="BW447" s="9"/>
      <c r="BX447" s="12"/>
      <c r="BY447" s="74"/>
      <c r="BZ447" s="74"/>
      <c r="CA447" s="74"/>
      <c r="CB447" s="74"/>
      <c r="CC447" s="74"/>
      <c r="CD447" s="9"/>
      <c r="CE447" s="19"/>
      <c r="CF447" s="19"/>
      <c r="CG447" s="9"/>
    </row>
    <row r="448" spans="1:85">
      <c r="A448" s="1"/>
      <c r="B448" s="14"/>
      <c r="C448" s="15"/>
      <c r="D448" s="16"/>
      <c r="E448" s="90" t="s">
        <v>100</v>
      </c>
      <c r="F448" s="91">
        <v>0.1434</v>
      </c>
      <c r="G448" s="82">
        <f>G447*F448</f>
        <v>5732.6401379999998</v>
      </c>
      <c r="H448" s="9"/>
      <c r="I448" s="9"/>
      <c r="J448" s="9"/>
      <c r="K448" s="9"/>
      <c r="L448" s="9"/>
      <c r="M448" s="9"/>
      <c r="N448" s="9"/>
      <c r="O448" s="9"/>
      <c r="P448" s="9"/>
      <c r="Q448" s="9"/>
      <c r="R448" s="9"/>
      <c r="S448" s="84">
        <f>S447*F448</f>
        <v>5732.6401379999998</v>
      </c>
      <c r="T448" s="17"/>
      <c r="U448" s="17"/>
      <c r="V448" s="17"/>
      <c r="W448" s="17"/>
      <c r="X448" s="17"/>
      <c r="Y448" s="17"/>
      <c r="Z448" s="9"/>
      <c r="AA448" s="9"/>
      <c r="AB448" s="9"/>
      <c r="AC448" s="9"/>
      <c r="AD448" s="9"/>
      <c r="AE448" s="9"/>
      <c r="AF448" s="9"/>
      <c r="AG448" s="9"/>
      <c r="AH448" s="9"/>
      <c r="AI448" s="9"/>
      <c r="AJ448" s="9"/>
      <c r="AK448" s="9"/>
      <c r="AL448" s="9"/>
      <c r="AM448" s="9"/>
      <c r="AN448" s="9"/>
      <c r="AO448" s="9"/>
      <c r="AP448" s="9"/>
      <c r="AQ448" s="9"/>
      <c r="AR448" s="9"/>
      <c r="AS448" s="9"/>
      <c r="AT448" s="9"/>
      <c r="AU448" s="18"/>
      <c r="AV448" s="9"/>
      <c r="AW448" s="9"/>
      <c r="AX448" s="9"/>
      <c r="AY448" s="9"/>
      <c r="AZ448" s="9"/>
      <c r="BA448" s="9"/>
      <c r="BB448" s="9"/>
      <c r="BC448" s="86">
        <f t="shared" ref="BC448:BV448" si="435">BC447*$F448</f>
        <v>0</v>
      </c>
      <c r="BD448" s="78">
        <f t="shared" si="435"/>
        <v>0</v>
      </c>
      <c r="BE448" s="78">
        <f t="shared" si="435"/>
        <v>0</v>
      </c>
      <c r="BF448" s="78">
        <f t="shared" si="435"/>
        <v>0</v>
      </c>
      <c r="BG448" s="78">
        <f t="shared" si="435"/>
        <v>0</v>
      </c>
      <c r="BH448" s="78">
        <f t="shared" si="435"/>
        <v>0</v>
      </c>
      <c r="BI448" s="78">
        <f t="shared" si="435"/>
        <v>0</v>
      </c>
      <c r="BJ448" s="78">
        <f t="shared" si="435"/>
        <v>0</v>
      </c>
      <c r="BK448" s="78">
        <f t="shared" si="435"/>
        <v>0</v>
      </c>
      <c r="BL448" s="78">
        <f t="shared" si="435"/>
        <v>0</v>
      </c>
      <c r="BM448" s="78">
        <f t="shared" si="435"/>
        <v>0</v>
      </c>
      <c r="BN448" s="78">
        <f t="shared" si="435"/>
        <v>0</v>
      </c>
      <c r="BO448" s="78">
        <f t="shared" si="435"/>
        <v>0</v>
      </c>
      <c r="BP448" s="78">
        <f t="shared" si="435"/>
        <v>0</v>
      </c>
      <c r="BQ448" s="78">
        <f t="shared" si="435"/>
        <v>0</v>
      </c>
      <c r="BR448" s="78">
        <f t="shared" si="435"/>
        <v>0</v>
      </c>
      <c r="BS448" s="78">
        <f t="shared" si="435"/>
        <v>0</v>
      </c>
      <c r="BT448" s="78">
        <f t="shared" si="435"/>
        <v>0</v>
      </c>
      <c r="BU448" s="78">
        <f t="shared" si="435"/>
        <v>0</v>
      </c>
      <c r="BV448" s="82">
        <f t="shared" si="435"/>
        <v>0</v>
      </c>
      <c r="BW448" s="9"/>
      <c r="BX448" s="12"/>
      <c r="BY448" s="74"/>
      <c r="BZ448" s="74"/>
      <c r="CA448" s="74"/>
      <c r="CB448" s="74"/>
      <c r="CC448" s="74"/>
      <c r="CD448" s="9"/>
      <c r="CE448" s="19"/>
      <c r="CF448" s="19"/>
      <c r="CG448" s="9"/>
    </row>
    <row r="449" spans="1:85" ht="15.75" thickBot="1">
      <c r="A449" s="1"/>
      <c r="B449" s="14"/>
      <c r="C449" s="15"/>
      <c r="D449" s="16"/>
      <c r="E449" s="257" t="s">
        <v>50</v>
      </c>
      <c r="F449" s="258"/>
      <c r="G449" s="83">
        <f>SUM(G445:G448)</f>
        <v>1250828.585160004</v>
      </c>
      <c r="H449" s="9"/>
      <c r="I449" s="9"/>
      <c r="J449" s="9"/>
      <c r="K449" s="9"/>
      <c r="L449" s="9"/>
      <c r="M449" s="9"/>
      <c r="N449" s="9"/>
      <c r="O449" s="9"/>
      <c r="P449" s="9"/>
      <c r="Q449" s="9"/>
      <c r="R449" s="9"/>
      <c r="S449" s="85">
        <f>SUM(S445:S448)</f>
        <v>1250828.585160004</v>
      </c>
      <c r="T449" s="17"/>
      <c r="U449" s="17"/>
      <c r="V449" s="17"/>
      <c r="W449" s="17"/>
      <c r="X449" s="17"/>
      <c r="Y449" s="17"/>
      <c r="Z449" s="9"/>
      <c r="AA449" s="9"/>
      <c r="AB449" s="9"/>
      <c r="AC449" s="9"/>
      <c r="AD449" s="9"/>
      <c r="AE449" s="9"/>
      <c r="AF449" s="9"/>
      <c r="AG449" s="9"/>
      <c r="AH449" s="9"/>
      <c r="AI449" s="9"/>
      <c r="AJ449" s="9"/>
      <c r="AK449" s="9"/>
      <c r="AL449" s="9"/>
      <c r="AM449" s="9"/>
      <c r="AN449" s="9"/>
      <c r="AO449" s="9"/>
      <c r="AP449" s="9"/>
      <c r="AQ449" s="9"/>
      <c r="AR449" s="9"/>
      <c r="AS449" s="9"/>
      <c r="AT449" s="9"/>
      <c r="AU449" s="18"/>
      <c r="AV449" s="9"/>
      <c r="AW449" s="9"/>
      <c r="AX449" s="9"/>
      <c r="AY449" s="9"/>
      <c r="AZ449" s="9"/>
      <c r="BA449" s="9"/>
      <c r="BB449" s="9"/>
      <c r="BC449" s="86">
        <f t="shared" ref="BC449:BV449" si="436">SUM(BC445:BC448)</f>
        <v>0</v>
      </c>
      <c r="BD449" s="78">
        <f t="shared" si="436"/>
        <v>0</v>
      </c>
      <c r="BE449" s="78">
        <f t="shared" si="436"/>
        <v>0</v>
      </c>
      <c r="BF449" s="78">
        <f t="shared" si="436"/>
        <v>0</v>
      </c>
      <c r="BG449" s="78">
        <f t="shared" si="436"/>
        <v>0</v>
      </c>
      <c r="BH449" s="78">
        <f t="shared" si="436"/>
        <v>0</v>
      </c>
      <c r="BI449" s="78">
        <f t="shared" si="436"/>
        <v>0</v>
      </c>
      <c r="BJ449" s="78">
        <f t="shared" si="436"/>
        <v>0</v>
      </c>
      <c r="BK449" s="78">
        <f t="shared" si="436"/>
        <v>0</v>
      </c>
      <c r="BL449" s="78">
        <f t="shared" si="436"/>
        <v>0</v>
      </c>
      <c r="BM449" s="78">
        <f t="shared" si="436"/>
        <v>0</v>
      </c>
      <c r="BN449" s="78">
        <f t="shared" si="436"/>
        <v>0</v>
      </c>
      <c r="BO449" s="78">
        <f t="shared" si="436"/>
        <v>0</v>
      </c>
      <c r="BP449" s="78">
        <f t="shared" si="436"/>
        <v>0</v>
      </c>
      <c r="BQ449" s="78">
        <f t="shared" si="436"/>
        <v>0</v>
      </c>
      <c r="BR449" s="78">
        <f t="shared" si="436"/>
        <v>0</v>
      </c>
      <c r="BS449" s="78">
        <f t="shared" si="436"/>
        <v>0</v>
      </c>
      <c r="BT449" s="78">
        <f t="shared" si="436"/>
        <v>0</v>
      </c>
      <c r="BU449" s="78">
        <f t="shared" si="436"/>
        <v>0</v>
      </c>
      <c r="BV449" s="82">
        <f t="shared" si="436"/>
        <v>0</v>
      </c>
      <c r="BW449" s="9"/>
      <c r="BX449" s="12"/>
      <c r="BY449" s="74">
        <f>SUMIF(BY14:BY435,"&lt;0")</f>
        <v>0</v>
      </c>
      <c r="BZ449" s="74">
        <f>SUMIF(BZ14:BZ435,"&lt;0")</f>
        <v>0</v>
      </c>
      <c r="CA449" s="74">
        <f>SUMIF(CA14:CA435,"&lt;0")</f>
        <v>0</v>
      </c>
      <c r="CB449" s="74">
        <f>SUMIF(CB14:CB435,"&lt;0")</f>
        <v>0</v>
      </c>
      <c r="CC449" s="74">
        <f>SUMIF(CC14:CC435,"&lt;0")</f>
        <v>0</v>
      </c>
      <c r="CD449" s="9"/>
      <c r="CE449" s="19"/>
      <c r="CF449" s="19"/>
      <c r="CG449" s="9"/>
    </row>
    <row r="450" spans="1:85" ht="15.75" thickBot="1">
      <c r="A450" s="1"/>
      <c r="B450" s="14"/>
      <c r="C450" s="15"/>
      <c r="D450" s="16"/>
      <c r="E450" s="8"/>
      <c r="F450" s="8"/>
      <c r="G450" s="17"/>
      <c r="H450" s="9"/>
      <c r="I450" s="9"/>
      <c r="J450" s="9"/>
      <c r="K450" s="9"/>
      <c r="L450" s="9"/>
      <c r="M450" s="9"/>
      <c r="N450" s="9"/>
      <c r="O450" s="9"/>
      <c r="P450" s="9"/>
      <c r="Q450" s="9"/>
      <c r="R450" s="9"/>
      <c r="S450" s="17"/>
      <c r="T450" s="17"/>
      <c r="U450" s="17"/>
      <c r="V450" s="17"/>
      <c r="W450" s="17"/>
      <c r="X450" s="17"/>
      <c r="Y450" s="17"/>
      <c r="Z450" s="9"/>
      <c r="AA450" s="9"/>
      <c r="AB450" s="9"/>
      <c r="AC450" s="9"/>
      <c r="AD450" s="9"/>
      <c r="AE450" s="9"/>
      <c r="AF450" s="9"/>
      <c r="AG450" s="9"/>
      <c r="AH450" s="9"/>
      <c r="AI450" s="9"/>
      <c r="AJ450" s="9"/>
      <c r="AK450" s="9"/>
      <c r="AL450" s="9"/>
      <c r="AM450" s="9"/>
      <c r="AN450" s="9"/>
      <c r="AO450" s="9"/>
      <c r="AP450" s="9"/>
      <c r="AQ450" s="9"/>
      <c r="AR450" s="9"/>
      <c r="AS450" s="9"/>
      <c r="AT450" s="9"/>
      <c r="AU450" s="18"/>
      <c r="AV450" s="9"/>
      <c r="AW450" s="9"/>
      <c r="AX450" s="9"/>
      <c r="AY450" s="9"/>
      <c r="AZ450" s="9"/>
      <c r="BA450" s="9"/>
      <c r="BB450" s="9"/>
      <c r="BC450" s="87">
        <f>BC449/$S$449</f>
        <v>0</v>
      </c>
      <c r="BD450" s="88">
        <f t="shared" ref="BD450:BV450" si="437">BD449/$S$449</f>
        <v>0</v>
      </c>
      <c r="BE450" s="88">
        <f t="shared" si="437"/>
        <v>0</v>
      </c>
      <c r="BF450" s="88">
        <f t="shared" si="437"/>
        <v>0</v>
      </c>
      <c r="BG450" s="88">
        <f t="shared" si="437"/>
        <v>0</v>
      </c>
      <c r="BH450" s="88">
        <f t="shared" si="437"/>
        <v>0</v>
      </c>
      <c r="BI450" s="88">
        <f t="shared" si="437"/>
        <v>0</v>
      </c>
      <c r="BJ450" s="88">
        <f t="shared" si="437"/>
        <v>0</v>
      </c>
      <c r="BK450" s="88">
        <f t="shared" si="437"/>
        <v>0</v>
      </c>
      <c r="BL450" s="88">
        <f t="shared" si="437"/>
        <v>0</v>
      </c>
      <c r="BM450" s="88">
        <f t="shared" si="437"/>
        <v>0</v>
      </c>
      <c r="BN450" s="88">
        <f t="shared" si="437"/>
        <v>0</v>
      </c>
      <c r="BO450" s="88">
        <f t="shared" si="437"/>
        <v>0</v>
      </c>
      <c r="BP450" s="88">
        <f t="shared" si="437"/>
        <v>0</v>
      </c>
      <c r="BQ450" s="88">
        <f t="shared" si="437"/>
        <v>0</v>
      </c>
      <c r="BR450" s="88">
        <f t="shared" si="437"/>
        <v>0</v>
      </c>
      <c r="BS450" s="88">
        <f t="shared" si="437"/>
        <v>0</v>
      </c>
      <c r="BT450" s="88">
        <f t="shared" si="437"/>
        <v>0</v>
      </c>
      <c r="BU450" s="88">
        <f t="shared" si="437"/>
        <v>0</v>
      </c>
      <c r="BV450" s="89">
        <f t="shared" si="437"/>
        <v>0</v>
      </c>
      <c r="BW450" s="9"/>
      <c r="BX450" s="12"/>
      <c r="BY450" s="9"/>
      <c r="BZ450" s="9"/>
      <c r="CA450" s="9"/>
      <c r="CB450" s="9"/>
      <c r="CC450" s="9"/>
      <c r="CD450" s="9"/>
      <c r="CE450" s="19"/>
      <c r="CF450" s="19"/>
      <c r="CG450" s="9"/>
    </row>
    <row r="451" spans="1:85" ht="15.75" thickBot="1">
      <c r="A451" s="1"/>
      <c r="B451" s="14"/>
      <c r="C451" s="15"/>
      <c r="D451" s="16"/>
      <c r="E451" s="8"/>
      <c r="F451" s="8"/>
      <c r="G451" s="17"/>
      <c r="H451" s="9"/>
      <c r="I451" s="9"/>
      <c r="J451" s="9"/>
      <c r="K451" s="9"/>
      <c r="L451" s="9"/>
      <c r="M451" s="9"/>
      <c r="N451" s="9"/>
      <c r="O451" s="9"/>
      <c r="P451" s="9"/>
      <c r="Q451" s="9"/>
      <c r="R451" s="9"/>
      <c r="S451" s="17"/>
      <c r="T451" s="17"/>
      <c r="U451" s="17"/>
      <c r="V451" s="17"/>
      <c r="W451" s="17"/>
      <c r="X451" s="17"/>
      <c r="Y451" s="17"/>
      <c r="Z451" s="9"/>
      <c r="AA451" s="9"/>
      <c r="AB451" s="9"/>
      <c r="AC451" s="9"/>
      <c r="AD451" s="9"/>
      <c r="AE451" s="9"/>
      <c r="AF451" s="9"/>
      <c r="AG451" s="9"/>
      <c r="AH451" s="9"/>
      <c r="AI451" s="9"/>
      <c r="AJ451" s="9"/>
      <c r="AK451" s="9"/>
      <c r="AL451" s="9"/>
      <c r="AM451" s="9"/>
      <c r="AN451" s="9"/>
      <c r="AO451" s="9"/>
      <c r="AP451" s="9"/>
      <c r="AQ451" s="9"/>
      <c r="AR451" s="9"/>
      <c r="AS451" s="9"/>
      <c r="AT451" s="9"/>
      <c r="AU451" s="18"/>
      <c r="AV451" s="9"/>
      <c r="AW451" s="9"/>
      <c r="AX451" s="9"/>
      <c r="AY451" s="9"/>
      <c r="AZ451" s="9"/>
      <c r="BA451" s="9"/>
      <c r="BB451" s="9"/>
      <c r="BC451" s="17"/>
      <c r="BD451" s="17"/>
      <c r="BE451" s="17"/>
      <c r="BF451" s="17"/>
      <c r="BG451" s="17"/>
      <c r="BH451" s="17"/>
      <c r="BI451" s="17"/>
      <c r="BJ451" s="17"/>
      <c r="BK451" s="17"/>
      <c r="BL451" s="17"/>
      <c r="BM451" s="17"/>
      <c r="BN451" s="17"/>
      <c r="BO451" s="17"/>
      <c r="BP451" s="17"/>
      <c r="BQ451" s="17"/>
      <c r="BR451" s="17"/>
      <c r="BS451" s="17"/>
      <c r="BT451" s="17"/>
      <c r="BU451" s="17"/>
      <c r="BV451" s="17"/>
      <c r="BW451" s="9"/>
      <c r="BX451" s="12"/>
      <c r="BY451" s="9"/>
      <c r="BZ451" s="9"/>
      <c r="CA451" s="9"/>
      <c r="CB451" s="9"/>
      <c r="CC451" s="9"/>
      <c r="CD451" s="9"/>
      <c r="CE451" s="20"/>
      <c r="CF451" s="19"/>
      <c r="CG451" s="9"/>
    </row>
    <row r="452" spans="1:85" ht="15.75" thickBot="1">
      <c r="A452" s="1"/>
      <c r="B452" s="14"/>
      <c r="C452" s="15"/>
      <c r="D452" s="16"/>
      <c r="E452" s="259" t="s">
        <v>102</v>
      </c>
      <c r="F452" s="259"/>
      <c r="G452" s="259"/>
      <c r="H452" s="259"/>
      <c r="I452" s="259"/>
      <c r="J452" s="259"/>
      <c r="K452" s="259"/>
      <c r="L452" s="259"/>
      <c r="M452" s="259"/>
      <c r="N452" s="259"/>
      <c r="O452" s="259"/>
      <c r="P452" s="259"/>
      <c r="Q452" s="259"/>
      <c r="R452" s="9"/>
      <c r="S452" s="17"/>
      <c r="T452" s="17"/>
      <c r="U452" s="17"/>
      <c r="V452" s="17"/>
      <c r="W452" s="17"/>
      <c r="X452" s="17"/>
      <c r="Y452" s="17"/>
      <c r="Z452" s="9"/>
      <c r="AA452" s="9"/>
      <c r="AB452" s="9"/>
      <c r="AC452" s="9"/>
      <c r="AD452" s="9"/>
      <c r="AE452" s="9"/>
      <c r="AF452" s="9"/>
      <c r="AG452" s="9"/>
      <c r="AH452" s="9"/>
      <c r="AI452" s="9"/>
      <c r="AJ452" s="9"/>
      <c r="AK452" s="9"/>
      <c r="AL452" s="9"/>
      <c r="AM452" s="9"/>
      <c r="AN452" s="9"/>
      <c r="AO452" s="9"/>
      <c r="AP452" s="9"/>
      <c r="AQ452" s="9"/>
      <c r="AR452" s="9"/>
      <c r="AS452" s="9"/>
      <c r="AT452" s="9"/>
      <c r="AU452" s="18"/>
      <c r="AV452" s="9"/>
      <c r="AW452" s="9"/>
      <c r="AX452" s="9"/>
      <c r="AY452" s="9"/>
      <c r="AZ452" s="9"/>
      <c r="BA452" s="9"/>
      <c r="BB452" s="9"/>
      <c r="BC452" s="17"/>
      <c r="BD452" s="17"/>
      <c r="BE452" s="17"/>
      <c r="BF452" s="17"/>
      <c r="BG452" s="17"/>
      <c r="BH452" s="17"/>
      <c r="BI452" s="17"/>
      <c r="BJ452" s="17"/>
      <c r="BK452" s="17"/>
      <c r="BL452" s="17"/>
      <c r="BM452" s="17"/>
      <c r="BN452" s="17"/>
      <c r="BO452" s="17"/>
      <c r="BP452" s="17"/>
      <c r="BQ452" s="17"/>
      <c r="BR452" s="17"/>
      <c r="BS452" s="17"/>
      <c r="BT452" s="17"/>
      <c r="BU452" s="17"/>
      <c r="BV452" s="17"/>
      <c r="BW452" s="9"/>
      <c r="BX452" s="12"/>
      <c r="BY452" s="9"/>
      <c r="BZ452" s="9"/>
      <c r="CA452" s="9"/>
      <c r="CB452" s="9"/>
      <c r="CC452" s="9"/>
      <c r="CD452" s="9"/>
      <c r="CE452" s="20"/>
      <c r="CF452" s="19"/>
      <c r="CG452" s="9"/>
    </row>
    <row r="453" spans="1:85" ht="15.75" thickBot="1">
      <c r="A453" s="1"/>
      <c r="B453" s="14"/>
      <c r="C453" s="15"/>
      <c r="D453" s="16"/>
      <c r="E453" s="8"/>
      <c r="F453" s="21"/>
      <c r="G453" s="22"/>
      <c r="H453" s="23"/>
      <c r="I453" s="21" t="s">
        <v>103</v>
      </c>
      <c r="J453" s="21"/>
      <c r="K453" s="21" t="s">
        <v>104</v>
      </c>
      <c r="L453" s="21"/>
      <c r="M453" s="21" t="s">
        <v>105</v>
      </c>
      <c r="N453" s="21"/>
      <c r="O453" s="21" t="s">
        <v>106</v>
      </c>
      <c r="P453" s="21"/>
      <c r="Q453" s="21" t="s">
        <v>107</v>
      </c>
      <c r="R453" s="9"/>
      <c r="S453" s="17"/>
      <c r="T453" s="17"/>
      <c r="U453" s="17"/>
      <c r="V453" s="17"/>
      <c r="W453" s="17"/>
      <c r="X453" s="17"/>
      <c r="Y453" s="17"/>
      <c r="Z453" s="9"/>
      <c r="AA453" s="9"/>
      <c r="AB453" s="9"/>
      <c r="AC453" s="9"/>
      <c r="AD453" s="9"/>
      <c r="AE453" s="9"/>
      <c r="AF453" s="9"/>
      <c r="AG453" s="9"/>
      <c r="AH453" s="9"/>
      <c r="AI453" s="9"/>
      <c r="AJ453" s="9"/>
      <c r="AK453" s="9"/>
      <c r="AL453" s="9"/>
      <c r="AM453" s="9"/>
      <c r="AN453" s="9"/>
      <c r="AO453" s="9"/>
      <c r="AP453" s="9"/>
      <c r="AQ453" s="9"/>
      <c r="AR453" s="9"/>
      <c r="AS453" s="9"/>
      <c r="AT453" s="9"/>
      <c r="AU453" s="18"/>
      <c r="AV453" s="9"/>
      <c r="AW453" s="9"/>
      <c r="AX453" s="9"/>
      <c r="AY453" s="9"/>
      <c r="AZ453" s="9"/>
      <c r="BA453" s="9"/>
      <c r="BB453" s="9"/>
      <c r="BC453" s="17"/>
      <c r="BD453" s="17"/>
      <c r="BE453" s="17"/>
      <c r="BF453" s="17"/>
      <c r="BG453" s="17"/>
      <c r="BH453" s="17"/>
      <c r="BI453" s="17"/>
      <c r="BJ453" s="17"/>
      <c r="BK453" s="17"/>
      <c r="BL453" s="17"/>
      <c r="BM453" s="17"/>
      <c r="BN453" s="17"/>
      <c r="BO453" s="17"/>
      <c r="BP453" s="17"/>
      <c r="BQ453" s="17"/>
      <c r="BR453" s="17"/>
      <c r="BS453" s="17"/>
      <c r="BT453" s="17"/>
      <c r="BU453" s="17"/>
      <c r="BV453" s="17"/>
      <c r="BW453" s="9"/>
      <c r="BX453" s="12"/>
      <c r="BY453" s="9"/>
      <c r="BZ453" s="9"/>
      <c r="CA453" s="9"/>
      <c r="CB453" s="9"/>
      <c r="CC453" s="9"/>
      <c r="CD453" s="9"/>
      <c r="CE453" s="19"/>
      <c r="CF453" s="19"/>
      <c r="CG453" s="9"/>
    </row>
    <row r="454" spans="1:85" ht="15" customHeight="1">
      <c r="A454" s="1"/>
      <c r="B454" s="14"/>
      <c r="C454" s="15"/>
      <c r="D454" s="16"/>
      <c r="E454" s="241" t="s">
        <v>108</v>
      </c>
      <c r="F454" s="247" t="s">
        <v>109</v>
      </c>
      <c r="G454" s="248"/>
      <c r="H454" s="9"/>
      <c r="I454" s="180">
        <f>SUMIF(I15:I436,"&gt;0")</f>
        <v>0</v>
      </c>
      <c r="J454" s="24"/>
      <c r="K454" s="180">
        <f>SUMIF(K15:K436,"&gt;0")</f>
        <v>0</v>
      </c>
      <c r="L454" s="24"/>
      <c r="M454" s="180">
        <f>SUMIF(M15:M436,"&gt;0")</f>
        <v>0</v>
      </c>
      <c r="N454" s="24"/>
      <c r="O454" s="180">
        <f>SUMIF(O15:O436,"&gt;0")</f>
        <v>0</v>
      </c>
      <c r="P454" s="24"/>
      <c r="Q454" s="180">
        <f>SUMIF(Q15:Q436,"&gt;0")</f>
        <v>0</v>
      </c>
      <c r="R454" s="25"/>
      <c r="S454" s="9"/>
      <c r="T454" s="9"/>
      <c r="U454" s="9"/>
      <c r="V454" s="9"/>
      <c r="W454" s="9"/>
      <c r="X454" s="9"/>
      <c r="Y454" s="9"/>
      <c r="Z454" s="9"/>
      <c r="AA454" s="9"/>
      <c r="AB454" s="9"/>
      <c r="AC454" s="9"/>
      <c r="AD454" s="9"/>
      <c r="AE454" s="9"/>
      <c r="AF454" s="9"/>
      <c r="AG454" s="9"/>
      <c r="AH454" s="9"/>
      <c r="AI454" s="9"/>
      <c r="AJ454" s="9"/>
      <c r="AK454" s="9"/>
      <c r="AL454" s="9"/>
      <c r="AM454" s="9"/>
      <c r="AN454" s="9"/>
      <c r="AO454" s="9"/>
      <c r="AP454" s="9"/>
      <c r="AQ454" s="9"/>
      <c r="AR454" s="9"/>
      <c r="AS454" s="9"/>
      <c r="AT454" s="9"/>
      <c r="AU454" s="18"/>
      <c r="AV454" s="9"/>
      <c r="AW454" s="9"/>
      <c r="AX454" s="9"/>
      <c r="AY454" s="9"/>
      <c r="AZ454" s="9"/>
      <c r="BA454" s="9"/>
      <c r="BB454" s="9"/>
      <c r="BC454" s="9"/>
      <c r="BD454" s="9"/>
      <c r="BE454" s="9"/>
      <c r="BF454" s="9"/>
      <c r="BG454" s="9"/>
      <c r="BH454" s="9"/>
      <c r="BI454" s="9"/>
      <c r="BJ454" s="9"/>
      <c r="BK454" s="9"/>
      <c r="BL454" s="9"/>
      <c r="BM454" s="9"/>
      <c r="BN454" s="9"/>
      <c r="BO454" s="9"/>
      <c r="BP454" s="9"/>
      <c r="BQ454" s="9"/>
      <c r="BR454" s="9"/>
      <c r="BS454" s="9"/>
      <c r="BT454" s="9"/>
      <c r="BU454" s="9"/>
      <c r="BV454" s="9"/>
      <c r="BW454" s="9"/>
      <c r="BX454" s="12"/>
      <c r="BY454" s="9"/>
      <c r="BZ454" s="9"/>
      <c r="CA454" s="9"/>
      <c r="CB454" s="9"/>
      <c r="CC454" s="9"/>
      <c r="CD454" s="244" t="s">
        <v>108</v>
      </c>
      <c r="CE454" s="26" t="s">
        <v>108</v>
      </c>
      <c r="CF454" s="13">
        <f>SUMIF($CF$14:$CF$436,"&gt;0")</f>
        <v>0</v>
      </c>
      <c r="CG454" s="9"/>
    </row>
    <row r="455" spans="1:85">
      <c r="A455" s="1"/>
      <c r="B455" s="14"/>
      <c r="C455" s="15"/>
      <c r="D455" s="16"/>
      <c r="E455" s="242"/>
      <c r="F455" s="27" t="s">
        <v>110</v>
      </c>
      <c r="G455" s="28">
        <f>F446</f>
        <v>0.27139999999999997</v>
      </c>
      <c r="H455" s="9"/>
      <c r="I455" s="181">
        <f>I454*$G455</f>
        <v>0</v>
      </c>
      <c r="J455" s="24"/>
      <c r="K455" s="181">
        <f>K454*$G455</f>
        <v>0</v>
      </c>
      <c r="L455" s="24"/>
      <c r="M455" s="181">
        <f>M454*$G455</f>
        <v>0</v>
      </c>
      <c r="N455" s="24"/>
      <c r="O455" s="181">
        <f>O454*$G455</f>
        <v>0</v>
      </c>
      <c r="P455" s="24"/>
      <c r="Q455" s="181">
        <f>Q454*$G455</f>
        <v>0</v>
      </c>
      <c r="R455" s="25"/>
      <c r="S455" s="9"/>
      <c r="T455" s="9"/>
      <c r="U455" s="9"/>
      <c r="V455" s="9"/>
      <c r="W455" s="9"/>
      <c r="X455" s="9"/>
      <c r="Y455" s="9"/>
      <c r="Z455" s="9"/>
      <c r="AA455" s="9"/>
      <c r="AB455" s="9"/>
      <c r="AC455" s="9"/>
      <c r="AD455" s="9"/>
      <c r="AE455" s="9"/>
      <c r="AF455" s="9"/>
      <c r="AG455" s="9"/>
      <c r="AH455" s="9"/>
      <c r="AI455" s="9"/>
      <c r="AJ455" s="9"/>
      <c r="AK455" s="9"/>
      <c r="AL455" s="9"/>
      <c r="AM455" s="9"/>
      <c r="AN455" s="9"/>
      <c r="AO455" s="9"/>
      <c r="AP455" s="9"/>
      <c r="AQ455" s="9"/>
      <c r="AR455" s="9"/>
      <c r="AS455" s="9"/>
      <c r="AT455" s="9"/>
      <c r="AU455" s="18"/>
      <c r="AV455" s="9"/>
      <c r="AW455" s="9"/>
      <c r="AX455" s="9"/>
      <c r="AY455" s="9"/>
      <c r="AZ455" s="9"/>
      <c r="BA455" s="9"/>
      <c r="BB455" s="9"/>
      <c r="BC455" s="9"/>
      <c r="BD455" s="9"/>
      <c r="BE455" s="9"/>
      <c r="BF455" s="9"/>
      <c r="BG455" s="9"/>
      <c r="BH455" s="9"/>
      <c r="BI455" s="9"/>
      <c r="BJ455" s="9"/>
      <c r="BK455" s="9"/>
      <c r="BL455" s="9"/>
      <c r="BM455" s="9"/>
      <c r="BN455" s="9"/>
      <c r="BO455" s="9"/>
      <c r="BP455" s="9"/>
      <c r="BQ455" s="9"/>
      <c r="BR455" s="9"/>
      <c r="BS455" s="9"/>
      <c r="BT455" s="9"/>
      <c r="BU455" s="9"/>
      <c r="BV455" s="9"/>
      <c r="BW455" s="9"/>
      <c r="BX455" s="12"/>
      <c r="BY455" s="9"/>
      <c r="BZ455" s="9"/>
      <c r="CA455" s="9"/>
      <c r="CB455" s="9"/>
      <c r="CC455" s="9"/>
      <c r="CD455" s="244"/>
      <c r="CE455" s="29" t="s">
        <v>111</v>
      </c>
      <c r="CF455" s="30">
        <f>CF454*$G455</f>
        <v>0</v>
      </c>
      <c r="CG455" s="9"/>
    </row>
    <row r="456" spans="1:85">
      <c r="A456" s="1"/>
      <c r="B456" s="14"/>
      <c r="C456" s="15"/>
      <c r="D456" s="16"/>
      <c r="E456" s="242"/>
      <c r="F456" s="166"/>
      <c r="G456" s="167"/>
      <c r="H456" s="9"/>
      <c r="I456" s="33">
        <f>I457/$G449</f>
        <v>0</v>
      </c>
      <c r="J456" s="34"/>
      <c r="K456" s="33">
        <f>K457/$G449</f>
        <v>0</v>
      </c>
      <c r="L456" s="34"/>
      <c r="M456" s="33">
        <f>M457/$G449</f>
        <v>0</v>
      </c>
      <c r="N456" s="34"/>
      <c r="O456" s="33">
        <f>O457/$G449</f>
        <v>0</v>
      </c>
      <c r="P456" s="34"/>
      <c r="Q456" s="33">
        <f>Q457/$G449</f>
        <v>0</v>
      </c>
      <c r="R456" s="9"/>
      <c r="S456" s="9"/>
      <c r="T456" s="9"/>
      <c r="U456" s="9"/>
      <c r="V456" s="9"/>
      <c r="W456" s="9"/>
      <c r="X456" s="9"/>
      <c r="Y456" s="9"/>
      <c r="Z456" s="9"/>
      <c r="AA456" s="9"/>
      <c r="AB456" s="9"/>
      <c r="AC456" s="9"/>
      <c r="AD456" s="9"/>
      <c r="AE456" s="9"/>
      <c r="AF456" s="9"/>
      <c r="AG456" s="9"/>
      <c r="AH456" s="9"/>
      <c r="AI456" s="9"/>
      <c r="AJ456" s="9"/>
      <c r="AK456" s="9"/>
      <c r="AL456" s="9"/>
      <c r="AM456" s="9"/>
      <c r="AN456" s="9"/>
      <c r="AO456" s="9"/>
      <c r="AP456" s="9"/>
      <c r="AQ456" s="9"/>
      <c r="AR456" s="9"/>
      <c r="AS456" s="9"/>
      <c r="AT456" s="9"/>
      <c r="AU456" s="18"/>
      <c r="AV456" s="9"/>
      <c r="AW456" s="9"/>
      <c r="AX456" s="9"/>
      <c r="AY456" s="9"/>
      <c r="AZ456" s="9"/>
      <c r="BA456" s="9"/>
      <c r="BB456" s="9"/>
      <c r="BC456" s="9"/>
      <c r="BD456" s="9"/>
      <c r="BE456" s="9"/>
      <c r="BF456" s="9"/>
      <c r="BG456" s="9"/>
      <c r="BH456" s="9"/>
      <c r="BI456" s="9"/>
      <c r="BJ456" s="9"/>
      <c r="BK456" s="9"/>
      <c r="BL456" s="9"/>
      <c r="BM456" s="9"/>
      <c r="BN456" s="9"/>
      <c r="BO456" s="9"/>
      <c r="BP456" s="9"/>
      <c r="BQ456" s="9"/>
      <c r="BR456" s="9"/>
      <c r="BS456" s="9"/>
      <c r="BT456" s="9"/>
      <c r="BU456" s="9"/>
      <c r="BV456" s="9"/>
      <c r="BW456" s="9"/>
      <c r="BX456" s="12"/>
      <c r="BY456" s="9"/>
      <c r="BZ456" s="9"/>
      <c r="CA456" s="9"/>
      <c r="CB456" s="9"/>
      <c r="CC456" s="9"/>
      <c r="CD456" s="244"/>
      <c r="CE456" s="35" t="s">
        <v>113</v>
      </c>
      <c r="CF456" s="36">
        <f>$CF457/$G$449</f>
        <v>0</v>
      </c>
      <c r="CG456" s="9"/>
    </row>
    <row r="457" spans="1:85" ht="15.75" thickBot="1">
      <c r="A457" s="1"/>
      <c r="B457" s="14"/>
      <c r="C457" s="15"/>
      <c r="D457" s="16"/>
      <c r="E457" s="242"/>
      <c r="F457" s="245" t="s">
        <v>50</v>
      </c>
      <c r="G457" s="246"/>
      <c r="H457" s="9"/>
      <c r="I457" s="182">
        <f>I454+I455</f>
        <v>0</v>
      </c>
      <c r="J457" s="34"/>
      <c r="K457" s="182">
        <f>K454+K455</f>
        <v>0</v>
      </c>
      <c r="L457" s="34"/>
      <c r="M457" s="182">
        <f>M454+M455</f>
        <v>0</v>
      </c>
      <c r="N457" s="34"/>
      <c r="O457" s="182">
        <f>O454+O455</f>
        <v>0</v>
      </c>
      <c r="P457" s="34"/>
      <c r="Q457" s="182">
        <f>Q454+Q455</f>
        <v>0</v>
      </c>
      <c r="R457" s="25"/>
      <c r="S457" s="9"/>
      <c r="T457" s="9"/>
      <c r="U457" s="9"/>
      <c r="V457" s="9"/>
      <c r="W457" s="9"/>
      <c r="X457" s="9"/>
      <c r="Y457" s="9"/>
      <c r="Z457" s="9"/>
      <c r="AA457" s="9"/>
      <c r="AB457" s="9"/>
      <c r="AC457" s="9"/>
      <c r="AD457" s="9"/>
      <c r="AE457" s="9"/>
      <c r="AF457" s="9"/>
      <c r="AG457" s="9"/>
      <c r="AH457" s="9"/>
      <c r="AI457" s="9"/>
      <c r="AJ457" s="9"/>
      <c r="AK457" s="9"/>
      <c r="AL457" s="9"/>
      <c r="AM457" s="9"/>
      <c r="AN457" s="9"/>
      <c r="AO457" s="9"/>
      <c r="AP457" s="9"/>
      <c r="AQ457" s="9"/>
      <c r="AR457" s="9"/>
      <c r="AS457" s="9"/>
      <c r="AT457" s="9"/>
      <c r="AU457" s="18"/>
      <c r="AV457" s="9"/>
      <c r="AW457" s="9"/>
      <c r="AX457" s="9"/>
      <c r="AY457" s="9"/>
      <c r="AZ457" s="9"/>
      <c r="BA457" s="9"/>
      <c r="BB457" s="9"/>
      <c r="BC457" s="9"/>
      <c r="BD457" s="9"/>
      <c r="BE457" s="9"/>
      <c r="BF457" s="9"/>
      <c r="BG457" s="9"/>
      <c r="BH457" s="9"/>
      <c r="BI457" s="9"/>
      <c r="BJ457" s="9"/>
      <c r="BK457" s="9"/>
      <c r="BL457" s="9"/>
      <c r="BM457" s="9"/>
      <c r="BN457" s="9"/>
      <c r="BO457" s="9"/>
      <c r="BP457" s="9"/>
      <c r="BQ457" s="9"/>
      <c r="BR457" s="9"/>
      <c r="BS457" s="9"/>
      <c r="BT457" s="9"/>
      <c r="BU457" s="9"/>
      <c r="BV457" s="9"/>
      <c r="BW457" s="9"/>
      <c r="BX457" s="12"/>
      <c r="BY457" s="9"/>
      <c r="BZ457" s="9"/>
      <c r="CA457" s="9"/>
      <c r="CB457" s="9"/>
      <c r="CC457" s="9"/>
      <c r="CD457" s="244"/>
      <c r="CE457" s="37" t="s">
        <v>50</v>
      </c>
      <c r="CF457" s="38">
        <f>CF455+CF454</f>
        <v>0</v>
      </c>
      <c r="CG457" s="9"/>
    </row>
    <row r="458" spans="1:85">
      <c r="A458" s="1"/>
      <c r="B458" s="14"/>
      <c r="C458" s="15"/>
      <c r="D458" s="16"/>
      <c r="E458" s="242"/>
      <c r="F458" s="247" t="s">
        <v>114</v>
      </c>
      <c r="G458" s="248"/>
      <c r="H458" s="9"/>
      <c r="I458" s="180">
        <f>SUMIF(I437:I444,"&gt;0")</f>
        <v>0</v>
      </c>
      <c r="J458" s="24"/>
      <c r="K458" s="180">
        <f>SUMIF(K437:K444,"&gt;0")</f>
        <v>0</v>
      </c>
      <c r="L458" s="24"/>
      <c r="M458" s="180">
        <f>SUMIF(M437:M444,"&gt;0")</f>
        <v>0</v>
      </c>
      <c r="N458" s="24"/>
      <c r="O458" s="180">
        <f>SUMIF(O437:O444,"&gt;0")</f>
        <v>0</v>
      </c>
      <c r="P458" s="24"/>
      <c r="Q458" s="180">
        <f>SUMIF(Q437:Q444,"&gt;0")</f>
        <v>0</v>
      </c>
      <c r="R458" s="9"/>
      <c r="S458" s="9"/>
      <c r="T458" s="9"/>
      <c r="U458" s="9"/>
      <c r="V458" s="9"/>
      <c r="W458" s="9"/>
      <c r="X458" s="9"/>
      <c r="Y458" s="9"/>
      <c r="Z458" s="9"/>
      <c r="AA458" s="9"/>
      <c r="AB458" s="9"/>
      <c r="AC458" s="9"/>
      <c r="AD458" s="9"/>
      <c r="AE458" s="9"/>
      <c r="AF458" s="9"/>
      <c r="AG458" s="9"/>
      <c r="AH458" s="9"/>
      <c r="AI458" s="9"/>
      <c r="AJ458" s="9"/>
      <c r="AK458" s="9"/>
      <c r="AL458" s="9"/>
      <c r="AM458" s="9"/>
      <c r="AN458" s="9"/>
      <c r="AO458" s="9"/>
      <c r="AP458" s="9"/>
      <c r="AQ458" s="9"/>
      <c r="AR458" s="9"/>
      <c r="AS458" s="9"/>
      <c r="AT458" s="9"/>
      <c r="AU458" s="18"/>
      <c r="AV458" s="9"/>
      <c r="AW458" s="9"/>
      <c r="AX458" s="9"/>
      <c r="AY458" s="9"/>
      <c r="AZ458" s="9"/>
      <c r="BA458" s="9"/>
      <c r="BB458" s="9"/>
      <c r="BC458" s="9"/>
      <c r="BD458" s="9"/>
      <c r="BE458" s="9"/>
      <c r="BF458" s="9"/>
      <c r="BG458" s="9"/>
      <c r="BH458" s="9"/>
      <c r="BI458" s="9"/>
      <c r="BJ458" s="9"/>
      <c r="BK458" s="9"/>
      <c r="BL458" s="9"/>
      <c r="BM458" s="9"/>
      <c r="BN458" s="9"/>
      <c r="BO458" s="9"/>
      <c r="BP458" s="9"/>
      <c r="BQ458" s="9"/>
      <c r="BR458" s="9"/>
      <c r="BS458" s="9"/>
      <c r="BT458" s="9"/>
      <c r="BU458" s="9"/>
      <c r="BV458" s="9"/>
      <c r="BW458" s="9"/>
      <c r="BX458" s="12"/>
      <c r="BY458" s="9"/>
      <c r="BZ458" s="9"/>
      <c r="CA458" s="9"/>
      <c r="CB458" s="9"/>
      <c r="CC458" s="9"/>
      <c r="CD458" s="244"/>
      <c r="CE458" s="26" t="s">
        <v>108</v>
      </c>
      <c r="CF458" s="13">
        <f>SUMIF($CF$436:$CF$445,"&gt;0")</f>
        <v>0</v>
      </c>
      <c r="CG458" s="9"/>
    </row>
    <row r="459" spans="1:85">
      <c r="A459" s="1"/>
      <c r="B459" s="14"/>
      <c r="C459" s="15"/>
      <c r="D459" s="16"/>
      <c r="E459" s="242"/>
      <c r="F459" s="31" t="s">
        <v>110</v>
      </c>
      <c r="G459" s="39">
        <f>F448</f>
        <v>0.1434</v>
      </c>
      <c r="H459" s="9"/>
      <c r="I459" s="181">
        <f>I458*$G459</f>
        <v>0</v>
      </c>
      <c r="J459" s="24"/>
      <c r="K459" s="181">
        <f>K458*$G459</f>
        <v>0</v>
      </c>
      <c r="L459" s="24"/>
      <c r="M459" s="181">
        <f>M458*$G459</f>
        <v>0</v>
      </c>
      <c r="N459" s="24"/>
      <c r="O459" s="181">
        <f>O458*$G459</f>
        <v>0</v>
      </c>
      <c r="P459" s="24"/>
      <c r="Q459" s="181">
        <f>Q458*$G459</f>
        <v>0</v>
      </c>
      <c r="R459" s="9"/>
      <c r="S459" s="9"/>
      <c r="T459" s="9"/>
      <c r="U459" s="9"/>
      <c r="V459" s="9"/>
      <c r="W459" s="9"/>
      <c r="X459" s="9"/>
      <c r="Y459" s="9"/>
      <c r="Z459" s="9"/>
      <c r="AA459" s="9"/>
      <c r="AB459" s="9"/>
      <c r="AC459" s="9"/>
      <c r="AD459" s="9"/>
      <c r="AE459" s="9"/>
      <c r="AF459" s="9"/>
      <c r="AG459" s="9"/>
      <c r="AH459" s="9"/>
      <c r="AI459" s="9"/>
      <c r="AJ459" s="9"/>
      <c r="AK459" s="9"/>
      <c r="AL459" s="9"/>
      <c r="AM459" s="9"/>
      <c r="AN459" s="9"/>
      <c r="AO459" s="9"/>
      <c r="AP459" s="9"/>
      <c r="AQ459" s="9"/>
      <c r="AR459" s="9"/>
      <c r="AS459" s="9"/>
      <c r="AT459" s="9"/>
      <c r="AU459" s="18"/>
      <c r="AV459" s="9"/>
      <c r="AW459" s="9"/>
      <c r="AX459" s="9"/>
      <c r="AY459" s="9"/>
      <c r="AZ459" s="9"/>
      <c r="BA459" s="9"/>
      <c r="BB459" s="9"/>
      <c r="BC459" s="9"/>
      <c r="BD459" s="9"/>
      <c r="BE459" s="9"/>
      <c r="BF459" s="9"/>
      <c r="BG459" s="9"/>
      <c r="BH459" s="9"/>
      <c r="BI459" s="9"/>
      <c r="BJ459" s="9"/>
      <c r="BK459" s="9"/>
      <c r="BL459" s="9"/>
      <c r="BM459" s="9"/>
      <c r="BN459" s="9"/>
      <c r="BO459" s="9"/>
      <c r="BP459" s="9"/>
      <c r="BQ459" s="9"/>
      <c r="BR459" s="9"/>
      <c r="BS459" s="9"/>
      <c r="BT459" s="9"/>
      <c r="BU459" s="9"/>
      <c r="BV459" s="9"/>
      <c r="BW459" s="9"/>
      <c r="BX459" s="12"/>
      <c r="BY459" s="9"/>
      <c r="BZ459" s="9"/>
      <c r="CA459" s="9"/>
      <c r="CB459" s="9"/>
      <c r="CC459" s="9"/>
      <c r="CD459" s="244"/>
      <c r="CE459" s="29" t="s">
        <v>111</v>
      </c>
      <c r="CF459" s="30">
        <f>CF458*$G459</f>
        <v>0</v>
      </c>
      <c r="CG459" s="9"/>
    </row>
    <row r="460" spans="1:85">
      <c r="A460" s="1"/>
      <c r="B460" s="14"/>
      <c r="C460" s="15"/>
      <c r="D460" s="16"/>
      <c r="E460" s="242"/>
      <c r="F460" s="255"/>
      <c r="G460" s="256"/>
      <c r="H460" s="9"/>
      <c r="I460" s="33">
        <f>I461/$G$449</f>
        <v>0</v>
      </c>
      <c r="J460" s="34"/>
      <c r="K460" s="33">
        <f>K461/$G$449</f>
        <v>0</v>
      </c>
      <c r="L460" s="34"/>
      <c r="M460" s="33">
        <f>M461/$G$449</f>
        <v>0</v>
      </c>
      <c r="N460" s="34"/>
      <c r="O460" s="33">
        <f>O461/$G$449</f>
        <v>0</v>
      </c>
      <c r="P460" s="34"/>
      <c r="Q460" s="33">
        <f>Q461/$G$449</f>
        <v>0</v>
      </c>
      <c r="R460" s="9"/>
      <c r="S460" s="9"/>
      <c r="T460" s="9"/>
      <c r="U460" s="9"/>
      <c r="V460" s="9"/>
      <c r="W460" s="9"/>
      <c r="X460" s="9"/>
      <c r="Y460" s="9"/>
      <c r="Z460" s="9"/>
      <c r="AA460" s="9"/>
      <c r="AB460" s="9"/>
      <c r="AC460" s="9"/>
      <c r="AD460" s="9"/>
      <c r="AE460" s="9"/>
      <c r="AF460" s="9"/>
      <c r="AG460" s="9"/>
      <c r="AH460" s="9"/>
      <c r="AI460" s="9"/>
      <c r="AJ460" s="9"/>
      <c r="AK460" s="9"/>
      <c r="AL460" s="9"/>
      <c r="AM460" s="9"/>
      <c r="AN460" s="9"/>
      <c r="AO460" s="9"/>
      <c r="AP460" s="9"/>
      <c r="AQ460" s="9"/>
      <c r="AR460" s="9"/>
      <c r="AS460" s="9"/>
      <c r="AT460" s="9"/>
      <c r="AU460" s="18"/>
      <c r="AV460" s="9"/>
      <c r="AW460" s="9"/>
      <c r="AX460" s="9"/>
      <c r="AY460" s="9"/>
      <c r="AZ460" s="9"/>
      <c r="BA460" s="9"/>
      <c r="BB460" s="9"/>
      <c r="BC460" s="9"/>
      <c r="BD460" s="9"/>
      <c r="BE460" s="9"/>
      <c r="BF460" s="9"/>
      <c r="BG460" s="9"/>
      <c r="BH460" s="9"/>
      <c r="BI460" s="9"/>
      <c r="BJ460" s="9"/>
      <c r="BK460" s="9"/>
      <c r="BL460" s="9"/>
      <c r="BM460" s="9"/>
      <c r="BN460" s="9"/>
      <c r="BO460" s="9"/>
      <c r="BP460" s="9"/>
      <c r="BQ460" s="9"/>
      <c r="BR460" s="9"/>
      <c r="BS460" s="9"/>
      <c r="BT460" s="9"/>
      <c r="BU460" s="9"/>
      <c r="BV460" s="9"/>
      <c r="BW460" s="9"/>
      <c r="BX460" s="12"/>
      <c r="BY460" s="9"/>
      <c r="BZ460" s="9"/>
      <c r="CA460" s="9"/>
      <c r="CB460" s="9"/>
      <c r="CC460" s="9"/>
      <c r="CD460" s="244"/>
      <c r="CE460" s="35" t="s">
        <v>113</v>
      </c>
      <c r="CF460" s="36">
        <f>$CF461/$G$449</f>
        <v>0</v>
      </c>
      <c r="CG460" s="9"/>
    </row>
    <row r="461" spans="1:85" ht="15.75" thickBot="1">
      <c r="A461" s="1"/>
      <c r="B461" s="14"/>
      <c r="C461" s="15"/>
      <c r="D461" s="16"/>
      <c r="E461" s="242"/>
      <c r="F461" s="245" t="s">
        <v>50</v>
      </c>
      <c r="G461" s="246"/>
      <c r="H461" s="9"/>
      <c r="I461" s="182">
        <f>I458+I459</f>
        <v>0</v>
      </c>
      <c r="J461" s="34"/>
      <c r="K461" s="182">
        <f>K458+K459</f>
        <v>0</v>
      </c>
      <c r="L461" s="34"/>
      <c r="M461" s="182">
        <f>M458+M459</f>
        <v>0</v>
      </c>
      <c r="N461" s="34"/>
      <c r="O461" s="182">
        <f>O458+O459</f>
        <v>0</v>
      </c>
      <c r="P461" s="34"/>
      <c r="Q461" s="182">
        <f>Q458+Q459</f>
        <v>0</v>
      </c>
      <c r="R461" s="9"/>
      <c r="S461" s="9"/>
      <c r="T461" s="9"/>
      <c r="U461" s="9"/>
      <c r="V461" s="9"/>
      <c r="W461" s="9"/>
      <c r="X461" s="9"/>
      <c r="Y461" s="9"/>
      <c r="Z461" s="9"/>
      <c r="AA461" s="9"/>
      <c r="AB461" s="9"/>
      <c r="AC461" s="9"/>
      <c r="AD461" s="9"/>
      <c r="AE461" s="9"/>
      <c r="AF461" s="9"/>
      <c r="AG461" s="9"/>
      <c r="AH461" s="9"/>
      <c r="AI461" s="9"/>
      <c r="AJ461" s="9"/>
      <c r="AK461" s="9"/>
      <c r="AL461" s="9"/>
      <c r="AM461" s="9"/>
      <c r="AN461" s="9"/>
      <c r="AO461" s="9"/>
      <c r="AP461" s="9"/>
      <c r="AQ461" s="9"/>
      <c r="AR461" s="9"/>
      <c r="AS461" s="9"/>
      <c r="AT461" s="9"/>
      <c r="AU461" s="18"/>
      <c r="AV461" s="9"/>
      <c r="AW461" s="9"/>
      <c r="AX461" s="9"/>
      <c r="AY461" s="9"/>
      <c r="AZ461" s="9"/>
      <c r="BA461" s="9"/>
      <c r="BB461" s="9"/>
      <c r="BC461" s="9"/>
      <c r="BD461" s="9"/>
      <c r="BE461" s="9"/>
      <c r="BF461" s="9"/>
      <c r="BG461" s="9"/>
      <c r="BH461" s="9"/>
      <c r="BI461" s="9"/>
      <c r="BJ461" s="9"/>
      <c r="BK461" s="9"/>
      <c r="BL461" s="9"/>
      <c r="BM461" s="9"/>
      <c r="BN461" s="9"/>
      <c r="BO461" s="9"/>
      <c r="BP461" s="9"/>
      <c r="BQ461" s="9"/>
      <c r="BR461" s="9"/>
      <c r="BS461" s="9"/>
      <c r="BT461" s="9"/>
      <c r="BU461" s="9"/>
      <c r="BV461" s="9"/>
      <c r="BW461" s="9"/>
      <c r="BX461" s="12"/>
      <c r="BY461" s="9"/>
      <c r="BZ461" s="9"/>
      <c r="CA461" s="9"/>
      <c r="CB461" s="9"/>
      <c r="CC461" s="9"/>
      <c r="CD461" s="244"/>
      <c r="CE461" s="37" t="s">
        <v>50</v>
      </c>
      <c r="CF461" s="38">
        <f>CF459+CF458</f>
        <v>0</v>
      </c>
      <c r="CG461" s="9"/>
    </row>
    <row r="462" spans="1:85" ht="15.75" thickBot="1">
      <c r="A462" s="1"/>
      <c r="B462" s="14"/>
      <c r="C462" s="15"/>
      <c r="D462" s="16"/>
      <c r="E462" s="243"/>
      <c r="F462" s="31" t="s">
        <v>112</v>
      </c>
      <c r="G462" s="32">
        <f>($CF457+$CF461)/$G449</f>
        <v>0</v>
      </c>
      <c r="H462" s="9"/>
      <c r="I462" s="24"/>
      <c r="J462" s="24"/>
      <c r="K462" s="24"/>
      <c r="L462" s="24"/>
      <c r="M462" s="24"/>
      <c r="N462" s="24"/>
      <c r="O462" s="24"/>
      <c r="P462" s="24"/>
      <c r="Q462" s="24"/>
      <c r="R462" s="9"/>
      <c r="S462" s="9"/>
      <c r="T462" s="9"/>
      <c r="U462" s="9"/>
      <c r="V462" s="9"/>
      <c r="W462" s="9"/>
      <c r="X462" s="9"/>
      <c r="Y462" s="9"/>
      <c r="Z462" s="9"/>
      <c r="AA462" s="9"/>
      <c r="AB462" s="9"/>
      <c r="AC462" s="9"/>
      <c r="AD462" s="9"/>
      <c r="AE462" s="9"/>
      <c r="AF462" s="9"/>
      <c r="AG462" s="9"/>
      <c r="AH462" s="9"/>
      <c r="AI462" s="9"/>
      <c r="AJ462" s="9"/>
      <c r="AK462" s="9"/>
      <c r="AL462" s="9"/>
      <c r="AM462" s="9"/>
      <c r="AN462" s="9"/>
      <c r="AO462" s="9"/>
      <c r="AP462" s="9"/>
      <c r="AQ462" s="9"/>
      <c r="AR462" s="9"/>
      <c r="AS462" s="9"/>
      <c r="AT462" s="9"/>
      <c r="AU462" s="18"/>
      <c r="AV462" s="9"/>
      <c r="AW462" s="9"/>
      <c r="AX462" s="9"/>
      <c r="AY462" s="9"/>
      <c r="AZ462" s="9"/>
      <c r="BA462" s="9"/>
      <c r="BB462" s="9"/>
      <c r="BC462" s="9"/>
      <c r="BD462" s="9"/>
      <c r="BE462" s="9"/>
      <c r="BF462" s="9"/>
      <c r="BG462" s="9"/>
      <c r="BH462" s="9"/>
      <c r="BI462" s="9"/>
      <c r="BJ462" s="9"/>
      <c r="BK462" s="9"/>
      <c r="BL462" s="9"/>
      <c r="BM462" s="9"/>
      <c r="BN462" s="9"/>
      <c r="BO462" s="9"/>
      <c r="BP462" s="9"/>
      <c r="BQ462" s="9"/>
      <c r="BR462" s="9"/>
      <c r="BS462" s="9"/>
      <c r="BT462" s="9"/>
      <c r="BU462" s="9"/>
      <c r="BV462" s="9"/>
      <c r="BW462" s="9"/>
      <c r="BX462" s="12"/>
      <c r="BY462" s="9"/>
      <c r="BZ462" s="9"/>
      <c r="CA462" s="9"/>
      <c r="CB462" s="9"/>
      <c r="CC462" s="9"/>
      <c r="CD462" s="9"/>
      <c r="CE462" s="9"/>
      <c r="CF462" s="9"/>
      <c r="CG462" s="9"/>
    </row>
    <row r="463" spans="1:85" ht="15" customHeight="1">
      <c r="A463" s="1"/>
      <c r="B463" s="14"/>
      <c r="C463" s="15"/>
      <c r="D463" s="16"/>
      <c r="E463" s="241" t="s">
        <v>115</v>
      </c>
      <c r="F463" s="247" t="s">
        <v>109</v>
      </c>
      <c r="G463" s="249"/>
      <c r="H463" s="9"/>
      <c r="I463" s="180">
        <f>SUMIF(I14:I436,"&lt;0")</f>
        <v>0</v>
      </c>
      <c r="J463" s="24"/>
      <c r="K463" s="180">
        <f>SUMIF(K14:K436,"&lt;0")</f>
        <v>0</v>
      </c>
      <c r="L463" s="24"/>
      <c r="M463" s="180">
        <f>SUMIF(M14:M436,"&lt;0")</f>
        <v>0</v>
      </c>
      <c r="N463" s="24"/>
      <c r="O463" s="180">
        <f>SUMIF(O14:O436,"&lt;0")</f>
        <v>0</v>
      </c>
      <c r="P463" s="24"/>
      <c r="Q463" s="180">
        <f>SUMIF(Q14:Q436,"&lt;0")</f>
        <v>0</v>
      </c>
      <c r="R463" s="9"/>
      <c r="S463" s="9"/>
      <c r="T463" s="9"/>
      <c r="U463" s="9"/>
      <c r="V463" s="9"/>
      <c r="W463" s="9"/>
      <c r="X463" s="9"/>
      <c r="Y463" s="9"/>
      <c r="Z463" s="9"/>
      <c r="AA463" s="9"/>
      <c r="AB463" s="9"/>
      <c r="AC463" s="9"/>
      <c r="AD463" s="9"/>
      <c r="AE463" s="9"/>
      <c r="AF463" s="9"/>
      <c r="AG463" s="9"/>
      <c r="AH463" s="9"/>
      <c r="AI463" s="9"/>
      <c r="AJ463" s="9"/>
      <c r="AK463" s="9"/>
      <c r="AL463" s="9"/>
      <c r="AM463" s="9"/>
      <c r="AN463" s="9"/>
      <c r="AO463" s="9"/>
      <c r="AP463" s="9"/>
      <c r="AQ463" s="9"/>
      <c r="AR463" s="9"/>
      <c r="AS463" s="9"/>
      <c r="AT463" s="9"/>
      <c r="AU463" s="18"/>
      <c r="AV463" s="9"/>
      <c r="AW463" s="9"/>
      <c r="AX463" s="9"/>
      <c r="AY463" s="9"/>
      <c r="AZ463" s="9"/>
      <c r="BA463" s="9"/>
      <c r="BB463" s="9"/>
      <c r="BC463" s="9"/>
      <c r="BD463" s="9"/>
      <c r="BE463" s="9"/>
      <c r="BF463" s="9"/>
      <c r="BG463" s="9"/>
      <c r="BH463" s="9"/>
      <c r="BI463" s="9"/>
      <c r="BJ463" s="9"/>
      <c r="BK463" s="9"/>
      <c r="BL463" s="9"/>
      <c r="BM463" s="9"/>
      <c r="BN463" s="9"/>
      <c r="BO463" s="9"/>
      <c r="BP463" s="9"/>
      <c r="BQ463" s="9"/>
      <c r="BR463" s="9"/>
      <c r="BS463" s="9"/>
      <c r="BT463" s="9"/>
      <c r="BU463" s="9"/>
      <c r="BV463" s="9"/>
      <c r="BW463" s="9"/>
      <c r="BX463" s="12"/>
      <c r="BY463" s="9"/>
      <c r="BZ463" s="9"/>
      <c r="CA463" s="9"/>
      <c r="CB463" s="9"/>
      <c r="CC463" s="9"/>
      <c r="CD463" s="244" t="s">
        <v>115</v>
      </c>
      <c r="CE463" s="26" t="s">
        <v>115</v>
      </c>
      <c r="CF463" s="13">
        <f>SUMIF($CF$14:$CF$436,"&gt;0")</f>
        <v>0</v>
      </c>
      <c r="CG463" s="9"/>
    </row>
    <row r="464" spans="1:85">
      <c r="A464" s="1"/>
      <c r="B464" s="14"/>
      <c r="C464" s="15"/>
      <c r="D464" s="16"/>
      <c r="E464" s="242"/>
      <c r="F464" s="27" t="s">
        <v>116</v>
      </c>
      <c r="G464" s="28">
        <f>F446</f>
        <v>0.27139999999999997</v>
      </c>
      <c r="H464" s="9"/>
      <c r="I464" s="181">
        <f>I463*$G464</f>
        <v>0</v>
      </c>
      <c r="J464" s="24"/>
      <c r="K464" s="181">
        <f>K463*$G464</f>
        <v>0</v>
      </c>
      <c r="L464" s="24"/>
      <c r="M464" s="181">
        <f>M463*$G464</f>
        <v>0</v>
      </c>
      <c r="N464" s="24"/>
      <c r="O464" s="181">
        <f>O463*$G464</f>
        <v>0</v>
      </c>
      <c r="P464" s="24"/>
      <c r="Q464" s="181">
        <f>Q463*$G464</f>
        <v>0</v>
      </c>
      <c r="R464" s="9"/>
      <c r="S464" s="9"/>
      <c r="T464" s="9"/>
      <c r="U464" s="9"/>
      <c r="V464" s="9"/>
      <c r="W464" s="9"/>
      <c r="X464" s="9"/>
      <c r="Y464" s="9"/>
      <c r="Z464" s="9"/>
      <c r="AA464" s="9"/>
      <c r="AB464" s="9"/>
      <c r="AC464" s="9"/>
      <c r="AD464" s="9"/>
      <c r="AE464" s="9"/>
      <c r="AF464" s="9"/>
      <c r="AG464" s="9"/>
      <c r="AH464" s="9"/>
      <c r="AI464" s="9"/>
      <c r="AJ464" s="9"/>
      <c r="AK464" s="9"/>
      <c r="AL464" s="9"/>
      <c r="AM464" s="9"/>
      <c r="AN464" s="9"/>
      <c r="AO464" s="9"/>
      <c r="AP464" s="9"/>
      <c r="AQ464" s="9"/>
      <c r="AR464" s="9"/>
      <c r="AS464" s="9"/>
      <c r="AT464" s="9"/>
      <c r="AU464" s="18"/>
      <c r="AV464" s="9"/>
      <c r="AW464" s="9"/>
      <c r="AX464" s="9"/>
      <c r="AY464" s="9"/>
      <c r="AZ464" s="9"/>
      <c r="BA464" s="9"/>
      <c r="BB464" s="9"/>
      <c r="BC464" s="9"/>
      <c r="BD464" s="9"/>
      <c r="BE464" s="9"/>
      <c r="BF464" s="9"/>
      <c r="BG464" s="9"/>
      <c r="BH464" s="9"/>
      <c r="BI464" s="9"/>
      <c r="BJ464" s="9"/>
      <c r="BK464" s="9"/>
      <c r="BL464" s="9"/>
      <c r="BM464" s="9"/>
      <c r="BN464" s="9"/>
      <c r="BO464" s="9"/>
      <c r="BP464" s="9"/>
      <c r="BQ464" s="9"/>
      <c r="BR464" s="9"/>
      <c r="BS464" s="9"/>
      <c r="BT464" s="9"/>
      <c r="BU464" s="9"/>
      <c r="BV464" s="9"/>
      <c r="BW464" s="9"/>
      <c r="BX464" s="12"/>
      <c r="BY464" s="9"/>
      <c r="BZ464" s="9"/>
      <c r="CA464" s="9"/>
      <c r="CB464" s="9"/>
      <c r="CC464" s="9"/>
      <c r="CD464" s="244"/>
      <c r="CE464" s="26" t="s">
        <v>111</v>
      </c>
      <c r="CF464" s="30">
        <f>CF463*$G464</f>
        <v>0</v>
      </c>
      <c r="CG464" s="9"/>
    </row>
    <row r="465" spans="1:85">
      <c r="A465" s="1"/>
      <c r="B465" s="14"/>
      <c r="C465" s="15"/>
      <c r="D465" s="16"/>
      <c r="E465" s="242"/>
      <c r="F465" s="166"/>
      <c r="G465" s="167"/>
      <c r="H465" s="9"/>
      <c r="I465" s="33">
        <f>I466/$G449</f>
        <v>0</v>
      </c>
      <c r="J465" s="34"/>
      <c r="K465" s="33">
        <f>K466/$G449</f>
        <v>0</v>
      </c>
      <c r="L465" s="34"/>
      <c r="M465" s="33">
        <f>M466/$G449</f>
        <v>0</v>
      </c>
      <c r="N465" s="34"/>
      <c r="O465" s="33">
        <f>O466/$G449</f>
        <v>0</v>
      </c>
      <c r="P465" s="34"/>
      <c r="Q465" s="33">
        <f>Q466/$G449</f>
        <v>0</v>
      </c>
      <c r="R465" s="9"/>
      <c r="S465" s="9"/>
      <c r="T465" s="9"/>
      <c r="U465" s="9"/>
      <c r="V465" s="9"/>
      <c r="W465" s="9"/>
      <c r="X465" s="9"/>
      <c r="Y465" s="9"/>
      <c r="Z465" s="9"/>
      <c r="AA465" s="9"/>
      <c r="AB465" s="9"/>
      <c r="AC465" s="9"/>
      <c r="AD465" s="9"/>
      <c r="AE465" s="9"/>
      <c r="AF465" s="9"/>
      <c r="AG465" s="9"/>
      <c r="AH465" s="9"/>
      <c r="AI465" s="9"/>
      <c r="AJ465" s="9"/>
      <c r="AK465" s="9"/>
      <c r="AL465" s="9"/>
      <c r="AM465" s="9"/>
      <c r="AN465" s="9"/>
      <c r="AO465" s="9"/>
      <c r="AP465" s="9"/>
      <c r="AQ465" s="9"/>
      <c r="AR465" s="9"/>
      <c r="AS465" s="9"/>
      <c r="AT465" s="9"/>
      <c r="AU465" s="18"/>
      <c r="AV465" s="9"/>
      <c r="AW465" s="9"/>
      <c r="AX465" s="9"/>
      <c r="AY465" s="9"/>
      <c r="AZ465" s="9"/>
      <c r="BA465" s="9"/>
      <c r="BB465" s="9"/>
      <c r="BC465" s="9"/>
      <c r="BD465" s="9"/>
      <c r="BE465" s="9"/>
      <c r="BF465" s="9"/>
      <c r="BG465" s="9"/>
      <c r="BH465" s="9"/>
      <c r="BI465" s="9"/>
      <c r="BJ465" s="9"/>
      <c r="BK465" s="9"/>
      <c r="BL465" s="9"/>
      <c r="BM465" s="9"/>
      <c r="BN465" s="9"/>
      <c r="BO465" s="9"/>
      <c r="BP465" s="9"/>
      <c r="BQ465" s="9"/>
      <c r="BR465" s="9"/>
      <c r="BS465" s="9"/>
      <c r="BT465" s="9"/>
      <c r="BU465" s="9"/>
      <c r="BV465" s="9"/>
      <c r="BW465" s="9"/>
      <c r="BX465" s="12"/>
      <c r="BY465" s="9"/>
      <c r="BZ465" s="9"/>
      <c r="CA465" s="9"/>
      <c r="CB465" s="9"/>
      <c r="CC465" s="9"/>
      <c r="CD465" s="244"/>
      <c r="CE465" s="35" t="s">
        <v>117</v>
      </c>
      <c r="CF465" s="36">
        <f>$CF466/$G$449</f>
        <v>0</v>
      </c>
      <c r="CG465" s="9"/>
    </row>
    <row r="466" spans="1:85" ht="15.75" thickBot="1">
      <c r="A466" s="1"/>
      <c r="B466" s="14"/>
      <c r="C466" s="15"/>
      <c r="D466" s="16"/>
      <c r="E466" s="242"/>
      <c r="F466" s="250" t="s">
        <v>50</v>
      </c>
      <c r="G466" s="251"/>
      <c r="H466" s="9"/>
      <c r="I466" s="182">
        <f>I463+I464</f>
        <v>0</v>
      </c>
      <c r="J466" s="34"/>
      <c r="K466" s="182">
        <f>K463+K464</f>
        <v>0</v>
      </c>
      <c r="L466" s="34"/>
      <c r="M466" s="182">
        <f>M463+M464</f>
        <v>0</v>
      </c>
      <c r="N466" s="34"/>
      <c r="O466" s="182">
        <f>O463+O464</f>
        <v>0</v>
      </c>
      <c r="P466" s="34"/>
      <c r="Q466" s="182">
        <f>Q463+Q464</f>
        <v>0</v>
      </c>
      <c r="R466" s="9"/>
      <c r="S466" s="9"/>
      <c r="T466" s="9"/>
      <c r="U466" s="9"/>
      <c r="V466" s="9"/>
      <c r="W466" s="9"/>
      <c r="X466" s="9"/>
      <c r="Y466" s="9"/>
      <c r="Z466" s="9"/>
      <c r="AA466" s="9"/>
      <c r="AB466" s="9"/>
      <c r="AC466" s="9"/>
      <c r="AD466" s="9"/>
      <c r="AE466" s="9"/>
      <c r="AF466" s="9"/>
      <c r="AG466" s="9"/>
      <c r="AH466" s="9"/>
      <c r="AI466" s="9"/>
      <c r="AJ466" s="9"/>
      <c r="AK466" s="9"/>
      <c r="AL466" s="9"/>
      <c r="AM466" s="9"/>
      <c r="AN466" s="9"/>
      <c r="AO466" s="9"/>
      <c r="AP466" s="9"/>
      <c r="AQ466" s="9"/>
      <c r="AR466" s="9"/>
      <c r="AS466" s="9"/>
      <c r="AT466" s="9"/>
      <c r="AU466" s="18"/>
      <c r="AV466" s="9"/>
      <c r="AW466" s="9"/>
      <c r="AX466" s="9"/>
      <c r="AY466" s="9"/>
      <c r="AZ466" s="9"/>
      <c r="BA466" s="9"/>
      <c r="BB466" s="9"/>
      <c r="BC466" s="9"/>
      <c r="BD466" s="9"/>
      <c r="BE466" s="9"/>
      <c r="BF466" s="9"/>
      <c r="BG466" s="9"/>
      <c r="BH466" s="9"/>
      <c r="BI466" s="9"/>
      <c r="BJ466" s="9"/>
      <c r="BK466" s="9"/>
      <c r="BL466" s="9"/>
      <c r="BM466" s="9"/>
      <c r="BN466" s="9"/>
      <c r="BO466" s="9"/>
      <c r="BP466" s="9"/>
      <c r="BQ466" s="9"/>
      <c r="BR466" s="9"/>
      <c r="BS466" s="9"/>
      <c r="BT466" s="9"/>
      <c r="BU466" s="9"/>
      <c r="BV466" s="9"/>
      <c r="BW466" s="9"/>
      <c r="BX466" s="12"/>
      <c r="BY466" s="9"/>
      <c r="BZ466" s="9"/>
      <c r="CA466" s="9"/>
      <c r="CB466" s="9"/>
      <c r="CC466" s="9"/>
      <c r="CD466" s="244"/>
      <c r="CE466" s="9"/>
      <c r="CF466" s="38">
        <f>CF464+CF463</f>
        <v>0</v>
      </c>
      <c r="CG466" s="9"/>
    </row>
    <row r="467" spans="1:85">
      <c r="A467" s="1"/>
      <c r="B467" s="14"/>
      <c r="C467" s="15"/>
      <c r="D467" s="16"/>
      <c r="E467" s="242"/>
      <c r="F467" s="247" t="s">
        <v>114</v>
      </c>
      <c r="G467" s="249"/>
      <c r="H467" s="9"/>
      <c r="I467" s="180">
        <f>SUMIF(I437:I444,"&lt;0")</f>
        <v>0</v>
      </c>
      <c r="J467" s="24"/>
      <c r="K467" s="180">
        <f>SUMIF(K437:K444,"&lt;0")</f>
        <v>0</v>
      </c>
      <c r="L467" s="24"/>
      <c r="M467" s="180">
        <f>SUMIF(M437:M444,"&lt;0")</f>
        <v>0</v>
      </c>
      <c r="N467" s="24"/>
      <c r="O467" s="180">
        <f>SUMIF(O437:O444,"&lt;0")</f>
        <v>0</v>
      </c>
      <c r="P467" s="24"/>
      <c r="Q467" s="180">
        <f>SUMIF(Q437:Q444,"&lt;0")</f>
        <v>0</v>
      </c>
      <c r="R467" s="9"/>
      <c r="S467" s="9"/>
      <c r="T467" s="9"/>
      <c r="U467" s="9"/>
      <c r="V467" s="9"/>
      <c r="W467" s="9"/>
      <c r="X467" s="9"/>
      <c r="Y467" s="9"/>
      <c r="Z467" s="9"/>
      <c r="AA467" s="9"/>
      <c r="AB467" s="9"/>
      <c r="AC467" s="9"/>
      <c r="AD467" s="9"/>
      <c r="AE467" s="9"/>
      <c r="AF467" s="9"/>
      <c r="AG467" s="9"/>
      <c r="AH467" s="9"/>
      <c r="AI467" s="9"/>
      <c r="AJ467" s="9"/>
      <c r="AK467" s="9"/>
      <c r="AL467" s="9"/>
      <c r="AM467" s="9"/>
      <c r="AN467" s="9"/>
      <c r="AO467" s="9"/>
      <c r="AP467" s="9"/>
      <c r="AQ467" s="9"/>
      <c r="AR467" s="9"/>
      <c r="AS467" s="9"/>
      <c r="AT467" s="9"/>
      <c r="AU467" s="18"/>
      <c r="AV467" s="9"/>
      <c r="AW467" s="9"/>
      <c r="AX467" s="9"/>
      <c r="AY467" s="9"/>
      <c r="AZ467" s="9"/>
      <c r="BA467" s="9"/>
      <c r="BB467" s="9"/>
      <c r="BC467" s="9"/>
      <c r="BD467" s="9"/>
      <c r="BE467" s="9"/>
      <c r="BF467" s="9"/>
      <c r="BG467" s="9"/>
      <c r="BH467" s="9"/>
      <c r="BI467" s="9"/>
      <c r="BJ467" s="9"/>
      <c r="BK467" s="9"/>
      <c r="BL467" s="9"/>
      <c r="BM467" s="9"/>
      <c r="BN467" s="9"/>
      <c r="BO467" s="9"/>
      <c r="BP467" s="9"/>
      <c r="BQ467" s="9"/>
      <c r="BR467" s="9"/>
      <c r="BS467" s="9"/>
      <c r="BT467" s="9"/>
      <c r="BU467" s="9"/>
      <c r="BV467" s="9"/>
      <c r="BW467" s="9"/>
      <c r="BX467" s="12"/>
      <c r="BY467" s="9"/>
      <c r="BZ467" s="9"/>
      <c r="CA467" s="9"/>
      <c r="CB467" s="9"/>
      <c r="CC467" s="9"/>
      <c r="CD467" s="244"/>
      <c r="CE467" s="9"/>
      <c r="CF467" s="13">
        <f>SUMIF($CF$436:$CF$445,"&gt;0")</f>
        <v>0</v>
      </c>
      <c r="CG467" s="9"/>
    </row>
    <row r="468" spans="1:85">
      <c r="A468" s="1"/>
      <c r="B468" s="14"/>
      <c r="C468" s="15"/>
      <c r="D468" s="16"/>
      <c r="E468" s="242"/>
      <c r="F468" s="31" t="s">
        <v>110</v>
      </c>
      <c r="G468" s="39">
        <f>F448</f>
        <v>0.1434</v>
      </c>
      <c r="H468" s="9"/>
      <c r="I468" s="181">
        <f>I467*$G468</f>
        <v>0</v>
      </c>
      <c r="J468" s="24"/>
      <c r="K468" s="181">
        <f>K467*$G468</f>
        <v>0</v>
      </c>
      <c r="L468" s="24"/>
      <c r="M468" s="181">
        <f>M467*$G468</f>
        <v>0</v>
      </c>
      <c r="N468" s="24"/>
      <c r="O468" s="181">
        <f>O467*$G468</f>
        <v>0</v>
      </c>
      <c r="P468" s="24"/>
      <c r="Q468" s="181">
        <f>Q467*$G468</f>
        <v>0</v>
      </c>
      <c r="R468" s="9"/>
      <c r="S468" s="9"/>
      <c r="T468" s="9"/>
      <c r="U468" s="9"/>
      <c r="V468" s="9"/>
      <c r="W468" s="9"/>
      <c r="X468" s="9"/>
      <c r="Y468" s="9"/>
      <c r="Z468" s="9"/>
      <c r="AA468" s="9"/>
      <c r="AB468" s="9"/>
      <c r="AC468" s="9"/>
      <c r="AD468" s="9"/>
      <c r="AE468" s="9"/>
      <c r="AF468" s="9"/>
      <c r="AG468" s="9"/>
      <c r="AH468" s="9"/>
      <c r="AI468" s="9"/>
      <c r="AJ468" s="9"/>
      <c r="AK468" s="9"/>
      <c r="AL468" s="9"/>
      <c r="AM468" s="9"/>
      <c r="AN468" s="9"/>
      <c r="AO468" s="9"/>
      <c r="AP468" s="9"/>
      <c r="AQ468" s="9"/>
      <c r="AR468" s="9"/>
      <c r="AS468" s="9"/>
      <c r="AT468" s="9"/>
      <c r="AU468" s="18"/>
      <c r="AV468" s="9"/>
      <c r="AW468" s="9"/>
      <c r="AX468" s="9"/>
      <c r="AY468" s="9"/>
      <c r="AZ468" s="9"/>
      <c r="BA468" s="9"/>
      <c r="BB468" s="9"/>
      <c r="BC468" s="9"/>
      <c r="BD468" s="9"/>
      <c r="BE468" s="9"/>
      <c r="BF468" s="9"/>
      <c r="BG468" s="9"/>
      <c r="BH468" s="9"/>
      <c r="BI468" s="9"/>
      <c r="BJ468" s="9"/>
      <c r="BK468" s="9"/>
      <c r="BL468" s="9"/>
      <c r="BM468" s="9"/>
      <c r="BN468" s="9"/>
      <c r="BO468" s="9"/>
      <c r="BP468" s="9"/>
      <c r="BQ468" s="9"/>
      <c r="BR468" s="9"/>
      <c r="BS468" s="9"/>
      <c r="BT468" s="9"/>
      <c r="BU468" s="9"/>
      <c r="BV468" s="9"/>
      <c r="BW468" s="9"/>
      <c r="BX468" s="12"/>
      <c r="BY468" s="9"/>
      <c r="BZ468" s="9"/>
      <c r="CA468" s="9"/>
      <c r="CB468" s="9"/>
      <c r="CC468" s="9"/>
      <c r="CD468" s="244"/>
      <c r="CE468" s="9"/>
      <c r="CF468" s="30">
        <f>CF467*$G468</f>
        <v>0</v>
      </c>
      <c r="CG468" s="9"/>
    </row>
    <row r="469" spans="1:85">
      <c r="A469" s="1"/>
      <c r="B469" s="14"/>
      <c r="C469" s="15"/>
      <c r="D469" s="16"/>
      <c r="E469" s="242"/>
      <c r="F469" s="252"/>
      <c r="G469" s="253"/>
      <c r="H469" s="9"/>
      <c r="I469" s="33">
        <f>I470/$G$449</f>
        <v>0</v>
      </c>
      <c r="J469" s="34"/>
      <c r="K469" s="33">
        <f>K470/$G$449</f>
        <v>0</v>
      </c>
      <c r="L469" s="34"/>
      <c r="M469" s="33">
        <f>M470/$G$449</f>
        <v>0</v>
      </c>
      <c r="N469" s="34"/>
      <c r="O469" s="33">
        <f>O470/$G$449</f>
        <v>0</v>
      </c>
      <c r="P469" s="34"/>
      <c r="Q469" s="33">
        <f>Q470/$G$449</f>
        <v>0</v>
      </c>
      <c r="R469" s="9"/>
      <c r="S469" s="9"/>
      <c r="T469" s="9"/>
      <c r="U469" s="9"/>
      <c r="V469" s="9"/>
      <c r="W469" s="9"/>
      <c r="X469" s="9"/>
      <c r="Y469" s="9"/>
      <c r="Z469" s="9"/>
      <c r="AA469" s="9"/>
      <c r="AB469" s="9"/>
      <c r="AC469" s="9"/>
      <c r="AD469" s="9"/>
      <c r="AE469" s="9"/>
      <c r="AF469" s="9"/>
      <c r="AG469" s="9"/>
      <c r="AH469" s="9"/>
      <c r="AI469" s="9"/>
      <c r="AJ469" s="9"/>
      <c r="AK469" s="9"/>
      <c r="AL469" s="9"/>
      <c r="AM469" s="9"/>
      <c r="AN469" s="9"/>
      <c r="AO469" s="9"/>
      <c r="AP469" s="9"/>
      <c r="AQ469" s="9"/>
      <c r="AR469" s="9"/>
      <c r="AS469" s="9"/>
      <c r="AT469" s="9"/>
      <c r="AU469" s="18"/>
      <c r="AV469" s="9"/>
      <c r="AW469" s="9"/>
      <c r="AX469" s="9"/>
      <c r="AY469" s="9"/>
      <c r="AZ469" s="9"/>
      <c r="BA469" s="9"/>
      <c r="BB469" s="9"/>
      <c r="BC469" s="9"/>
      <c r="BD469" s="9"/>
      <c r="BE469" s="9"/>
      <c r="BF469" s="9"/>
      <c r="BG469" s="9"/>
      <c r="BH469" s="9"/>
      <c r="BI469" s="9"/>
      <c r="BJ469" s="9"/>
      <c r="BK469" s="9"/>
      <c r="BL469" s="9"/>
      <c r="BM469" s="9"/>
      <c r="BN469" s="9"/>
      <c r="BO469" s="9"/>
      <c r="BP469" s="9"/>
      <c r="BQ469" s="9"/>
      <c r="BR469" s="9"/>
      <c r="BS469" s="9"/>
      <c r="BT469" s="9"/>
      <c r="BU469" s="9"/>
      <c r="BV469" s="9"/>
      <c r="BW469" s="9"/>
      <c r="BX469" s="12"/>
      <c r="BY469" s="9"/>
      <c r="BZ469" s="9"/>
      <c r="CA469" s="9"/>
      <c r="CB469" s="9"/>
      <c r="CC469" s="9"/>
      <c r="CD469" s="244"/>
      <c r="CE469" s="9"/>
      <c r="CF469" s="36">
        <f>$CF470/$G$449</f>
        <v>0</v>
      </c>
      <c r="CG469" s="9"/>
    </row>
    <row r="470" spans="1:85" ht="15.75" thickBot="1">
      <c r="A470" s="1"/>
      <c r="B470" s="14"/>
      <c r="C470" s="15"/>
      <c r="D470" s="16"/>
      <c r="E470" s="242"/>
      <c r="F470" s="250" t="s">
        <v>50</v>
      </c>
      <c r="G470" s="254"/>
      <c r="H470" s="9"/>
      <c r="I470" s="182">
        <f>I467+I468</f>
        <v>0</v>
      </c>
      <c r="J470" s="34"/>
      <c r="K470" s="182">
        <f>K467+K468</f>
        <v>0</v>
      </c>
      <c r="L470" s="34"/>
      <c r="M470" s="182">
        <f>M467+M468</f>
        <v>0</v>
      </c>
      <c r="N470" s="34"/>
      <c r="O470" s="182">
        <f>O467+O468</f>
        <v>0</v>
      </c>
      <c r="P470" s="34"/>
      <c r="Q470" s="182">
        <f>Q467+Q468</f>
        <v>0</v>
      </c>
      <c r="R470" s="9"/>
      <c r="S470" s="9"/>
      <c r="T470" s="9"/>
      <c r="U470" s="9"/>
      <c r="V470" s="9"/>
      <c r="W470" s="9"/>
      <c r="X470" s="9"/>
      <c r="Y470" s="9"/>
      <c r="Z470" s="9"/>
      <c r="AA470" s="9"/>
      <c r="AB470" s="9"/>
      <c r="AC470" s="9"/>
      <c r="AD470" s="9"/>
      <c r="AE470" s="9"/>
      <c r="AF470" s="9"/>
      <c r="AG470" s="9"/>
      <c r="AH470" s="9"/>
      <c r="AI470" s="9"/>
      <c r="AJ470" s="9"/>
      <c r="AK470" s="9"/>
      <c r="AL470" s="9"/>
      <c r="AM470" s="9"/>
      <c r="AN470" s="9"/>
      <c r="AO470" s="9"/>
      <c r="AP470" s="9"/>
      <c r="AQ470" s="9"/>
      <c r="AR470" s="9"/>
      <c r="AS470" s="9"/>
      <c r="AT470" s="9"/>
      <c r="AU470" s="18"/>
      <c r="AV470" s="9"/>
      <c r="AW470" s="9"/>
      <c r="AX470" s="9"/>
      <c r="AY470" s="9"/>
      <c r="AZ470" s="9"/>
      <c r="BA470" s="9"/>
      <c r="BB470" s="9"/>
      <c r="BC470" s="9"/>
      <c r="BD470" s="9"/>
      <c r="BE470" s="9"/>
      <c r="BF470" s="9"/>
      <c r="BG470" s="9"/>
      <c r="BH470" s="9"/>
      <c r="BI470" s="9"/>
      <c r="BJ470" s="9"/>
      <c r="BK470" s="9"/>
      <c r="BL470" s="9"/>
      <c r="BM470" s="9"/>
      <c r="BN470" s="9"/>
      <c r="BO470" s="9"/>
      <c r="BP470" s="9"/>
      <c r="BQ470" s="9"/>
      <c r="BR470" s="9"/>
      <c r="BS470" s="9"/>
      <c r="BT470" s="9"/>
      <c r="BU470" s="9"/>
      <c r="BV470" s="9"/>
      <c r="BW470" s="9"/>
      <c r="BX470" s="12"/>
      <c r="BY470" s="9"/>
      <c r="BZ470" s="9"/>
      <c r="CA470" s="9"/>
      <c r="CB470" s="9"/>
      <c r="CC470" s="9"/>
      <c r="CD470" s="244"/>
      <c r="CE470" s="41" t="s">
        <v>50</v>
      </c>
      <c r="CF470" s="38">
        <f>CF468+CF467</f>
        <v>0</v>
      </c>
      <c r="CG470" s="9"/>
    </row>
    <row r="471" spans="1:85" ht="15.75" thickBot="1">
      <c r="A471" s="1"/>
      <c r="B471" s="14"/>
      <c r="C471" s="15"/>
      <c r="D471" s="16"/>
      <c r="E471" s="243"/>
      <c r="F471" s="31" t="s">
        <v>112</v>
      </c>
      <c r="G471" s="32">
        <f>$CF470/$G449</f>
        <v>0</v>
      </c>
      <c r="H471" s="9"/>
      <c r="I471" s="9"/>
      <c r="J471" s="9"/>
      <c r="K471" s="9"/>
      <c r="L471" s="9"/>
      <c r="M471" s="9"/>
      <c r="N471" s="9"/>
      <c r="O471" s="9"/>
      <c r="P471" s="9"/>
      <c r="Q471" s="9"/>
      <c r="R471" s="9"/>
      <c r="S471" s="9"/>
      <c r="T471" s="9"/>
      <c r="U471" s="9"/>
      <c r="V471" s="9"/>
      <c r="W471" s="9"/>
      <c r="X471" s="9"/>
      <c r="Y471" s="9"/>
      <c r="Z471" s="9"/>
      <c r="AA471" s="9"/>
      <c r="AB471" s="9"/>
      <c r="AC471" s="9"/>
      <c r="AD471" s="9"/>
      <c r="AE471" s="9"/>
      <c r="AF471" s="9"/>
      <c r="AG471" s="9"/>
      <c r="AH471" s="9"/>
      <c r="AI471" s="9"/>
      <c r="AJ471" s="9"/>
      <c r="AK471" s="9"/>
      <c r="AL471" s="9"/>
      <c r="AM471" s="9"/>
      <c r="AN471" s="9"/>
      <c r="AO471" s="9"/>
      <c r="AP471" s="9"/>
      <c r="AQ471" s="9"/>
      <c r="AR471" s="9"/>
      <c r="AS471" s="9"/>
      <c r="AT471" s="9"/>
      <c r="AU471" s="18"/>
      <c r="AV471" s="9"/>
      <c r="AW471" s="9"/>
      <c r="AX471" s="9"/>
      <c r="AY471" s="9"/>
      <c r="AZ471" s="9"/>
      <c r="BA471" s="9"/>
      <c r="BB471" s="9"/>
      <c r="BC471" s="9"/>
      <c r="BD471" s="9"/>
      <c r="BE471" s="9"/>
      <c r="BF471" s="9"/>
      <c r="BG471" s="9"/>
      <c r="BH471" s="9"/>
      <c r="BI471" s="9"/>
      <c r="BJ471" s="9"/>
      <c r="BK471" s="9"/>
      <c r="BL471" s="9"/>
      <c r="BM471" s="9"/>
      <c r="BN471" s="9"/>
      <c r="BO471" s="9"/>
      <c r="BP471" s="9"/>
      <c r="BQ471" s="9"/>
      <c r="BR471" s="9"/>
      <c r="BS471" s="9"/>
      <c r="BT471" s="9"/>
      <c r="BU471" s="9"/>
      <c r="BV471" s="9"/>
      <c r="BW471" s="9"/>
      <c r="BX471" s="12"/>
      <c r="BY471" s="9"/>
      <c r="BZ471" s="9"/>
      <c r="CA471" s="9"/>
      <c r="CB471" s="9"/>
      <c r="CC471" s="9"/>
      <c r="CD471" s="9"/>
      <c r="CE471" s="9"/>
      <c r="CF471" s="9"/>
      <c r="CG471" s="9"/>
    </row>
    <row r="472" spans="1:85" ht="15.75" thickBot="1">
      <c r="A472" s="1"/>
      <c r="B472" s="14"/>
      <c r="C472" s="15"/>
      <c r="D472" s="16"/>
      <c r="E472" s="168" t="s">
        <v>54</v>
      </c>
      <c r="F472" s="42" t="s">
        <v>118</v>
      </c>
      <c r="G472" s="43"/>
      <c r="H472" s="44"/>
      <c r="I472" s="182">
        <f>TRUNC(I457+I466+I461+I470,2)</f>
        <v>0</v>
      </c>
      <c r="J472" s="45"/>
      <c r="K472" s="182">
        <f>TRUNC(K457+K466+K461+K470,2)</f>
        <v>0</v>
      </c>
      <c r="L472" s="45"/>
      <c r="M472" s="182">
        <f>TRUNC(M457+M466+M461+M470,2)</f>
        <v>0</v>
      </c>
      <c r="N472" s="45"/>
      <c r="O472" s="182">
        <f>TRUNC(O457+O466+O461+O470,2)</f>
        <v>0</v>
      </c>
      <c r="P472" s="45"/>
      <c r="Q472" s="182">
        <f>TRUNC(Q457+Q466+Q461+Q470,2)</f>
        <v>0</v>
      </c>
      <c r="R472" s="9"/>
      <c r="S472" s="9"/>
      <c r="T472" s="9"/>
      <c r="U472" s="9"/>
      <c r="V472" s="9"/>
      <c r="W472" s="9"/>
      <c r="X472" s="9"/>
      <c r="Y472" s="9"/>
      <c r="Z472" s="9"/>
      <c r="AA472" s="9"/>
      <c r="AB472" s="9"/>
      <c r="AC472" s="9"/>
      <c r="AD472" s="9"/>
      <c r="AE472" s="9"/>
      <c r="AF472" s="9"/>
      <c r="AG472" s="9"/>
      <c r="AH472" s="9"/>
      <c r="AI472" s="9"/>
      <c r="AJ472" s="9"/>
      <c r="AK472" s="9"/>
      <c r="AL472" s="9"/>
      <c r="AM472" s="9"/>
      <c r="AN472" s="9"/>
      <c r="AO472" s="9"/>
      <c r="AP472" s="9"/>
      <c r="AQ472" s="9"/>
      <c r="AR472" s="9"/>
      <c r="AS472" s="9"/>
      <c r="AT472" s="9"/>
      <c r="AU472" s="18"/>
      <c r="AV472" s="9"/>
      <c r="AW472" s="9"/>
      <c r="AX472" s="9"/>
      <c r="AY472" s="9"/>
      <c r="AZ472" s="9"/>
      <c r="BA472" s="9"/>
      <c r="BB472" s="9"/>
      <c r="BC472" s="9"/>
      <c r="BD472" s="9"/>
      <c r="BE472" s="9"/>
      <c r="BF472" s="9"/>
      <c r="BG472" s="9"/>
      <c r="BH472" s="9"/>
      <c r="BI472" s="9"/>
      <c r="BJ472" s="9"/>
      <c r="BK472" s="9"/>
      <c r="BL472" s="9"/>
      <c r="BM472" s="9"/>
      <c r="BN472" s="9"/>
      <c r="BO472" s="9"/>
      <c r="BP472" s="9"/>
      <c r="BQ472" s="9"/>
      <c r="BR472" s="9"/>
      <c r="BS472" s="9"/>
      <c r="BT472" s="9"/>
      <c r="BU472" s="9"/>
      <c r="BV472" s="9"/>
      <c r="BW472" s="9"/>
      <c r="BX472" s="12"/>
      <c r="BY472" s="9"/>
      <c r="BZ472" s="9"/>
      <c r="CA472" s="9"/>
      <c r="CB472" s="9"/>
      <c r="CC472" s="9"/>
      <c r="CD472" s="9"/>
      <c r="CE472" s="9"/>
      <c r="CF472" s="9"/>
      <c r="CG472" s="9"/>
    </row>
    <row r="473" spans="1:85">
      <c r="A473" s="1"/>
      <c r="B473" s="14"/>
      <c r="C473" s="15"/>
      <c r="D473" s="16"/>
      <c r="E473" s="16"/>
      <c r="F473" s="40"/>
      <c r="G473" s="40"/>
      <c r="H473" s="9"/>
      <c r="I473" s="9"/>
      <c r="J473" s="9"/>
      <c r="K473" s="9"/>
      <c r="L473" s="9"/>
      <c r="M473" s="9"/>
      <c r="N473" s="9"/>
      <c r="O473" s="9"/>
      <c r="P473" s="9"/>
      <c r="Q473" s="9"/>
      <c r="R473" s="9"/>
      <c r="S473" s="9"/>
      <c r="T473" s="9"/>
      <c r="U473" s="9"/>
      <c r="V473" s="9"/>
      <c r="W473" s="9"/>
      <c r="X473" s="9"/>
      <c r="Y473" s="9"/>
      <c r="Z473" s="9"/>
      <c r="AA473" s="9"/>
      <c r="AB473" s="9"/>
      <c r="AC473" s="9"/>
      <c r="AD473" s="9"/>
      <c r="AE473" s="9"/>
      <c r="AF473" s="9"/>
      <c r="AG473" s="9"/>
      <c r="AH473" s="9"/>
      <c r="AI473" s="9"/>
      <c r="AJ473" s="9"/>
      <c r="AK473" s="9"/>
      <c r="AL473" s="9"/>
      <c r="AM473" s="9"/>
      <c r="AN473" s="9"/>
      <c r="AO473" s="9"/>
      <c r="AP473" s="9"/>
      <c r="AQ473" s="9"/>
      <c r="AR473" s="9"/>
      <c r="AS473" s="9"/>
      <c r="AT473" s="9"/>
      <c r="AU473" s="18"/>
      <c r="AV473" s="9"/>
      <c r="AW473" s="9"/>
      <c r="AX473" s="9"/>
      <c r="AY473" s="9"/>
      <c r="AZ473" s="9"/>
      <c r="BA473" s="9"/>
      <c r="BB473" s="9"/>
      <c r="BC473" s="9"/>
      <c r="BD473" s="9"/>
      <c r="BE473" s="9"/>
      <c r="BF473" s="9"/>
      <c r="BG473" s="9"/>
      <c r="BH473" s="9"/>
      <c r="BI473" s="9"/>
      <c r="BJ473" s="9"/>
      <c r="BK473" s="9"/>
      <c r="BL473" s="9"/>
      <c r="BM473" s="9"/>
      <c r="BN473" s="9"/>
      <c r="BO473" s="9"/>
      <c r="BP473" s="9"/>
      <c r="BQ473" s="9"/>
      <c r="BR473" s="9"/>
      <c r="BS473" s="9"/>
      <c r="BT473" s="9"/>
      <c r="BU473" s="9"/>
      <c r="BV473" s="9"/>
      <c r="BW473" s="9"/>
      <c r="BX473" s="12"/>
      <c r="BY473" s="9"/>
      <c r="BZ473" s="9"/>
      <c r="CA473" s="9"/>
      <c r="CB473" s="9"/>
      <c r="CC473" s="9"/>
      <c r="CD473" s="9"/>
      <c r="CE473" s="9"/>
      <c r="CF473" s="9"/>
      <c r="CG473" s="9"/>
    </row>
    <row r="474" spans="1:85">
      <c r="A474" s="1"/>
      <c r="B474" s="14"/>
      <c r="C474" s="15"/>
      <c r="D474" s="16"/>
      <c r="E474" s="16"/>
      <c r="F474" s="40"/>
      <c r="G474" s="40"/>
      <c r="H474" s="9"/>
      <c r="I474" s="9"/>
      <c r="J474" s="9"/>
      <c r="K474" s="9"/>
      <c r="L474" s="9"/>
      <c r="M474" s="9"/>
      <c r="N474" s="9"/>
      <c r="O474" s="9"/>
      <c r="P474" s="9"/>
      <c r="Q474" s="9"/>
      <c r="R474" s="9"/>
      <c r="S474" s="9"/>
      <c r="T474" s="9"/>
      <c r="U474" s="9"/>
      <c r="V474" s="9"/>
      <c r="W474" s="9"/>
      <c r="X474" s="9"/>
      <c r="Y474" s="9"/>
      <c r="Z474" s="9"/>
      <c r="AA474" s="9"/>
      <c r="AB474" s="9"/>
      <c r="AC474" s="9"/>
      <c r="AD474" s="9"/>
      <c r="AE474" s="9"/>
      <c r="AF474" s="9"/>
      <c r="AG474" s="9"/>
      <c r="AH474" s="9"/>
      <c r="AI474" s="9"/>
      <c r="AJ474" s="9"/>
      <c r="AK474" s="9"/>
      <c r="AL474" s="9"/>
      <c r="AM474" s="9"/>
      <c r="AN474" s="9"/>
      <c r="AO474" s="9"/>
      <c r="AP474" s="9"/>
      <c r="AQ474" s="9"/>
      <c r="AR474" s="9"/>
      <c r="AS474" s="9"/>
      <c r="AT474" s="9"/>
      <c r="AU474" s="18"/>
      <c r="AV474" s="9"/>
      <c r="AW474" s="9"/>
      <c r="AX474" s="9"/>
      <c r="AY474" s="9"/>
      <c r="AZ474" s="9"/>
      <c r="BA474" s="9"/>
      <c r="BB474" s="9"/>
      <c r="BC474" s="9"/>
      <c r="BD474" s="9"/>
      <c r="BE474" s="9"/>
      <c r="BF474" s="9"/>
      <c r="BG474" s="9"/>
      <c r="BH474" s="9"/>
      <c r="BI474" s="9"/>
      <c r="BJ474" s="9"/>
      <c r="BK474" s="9"/>
      <c r="BL474" s="9"/>
      <c r="BM474" s="9"/>
      <c r="BN474" s="9"/>
      <c r="BO474" s="9"/>
      <c r="BP474" s="9"/>
      <c r="BQ474" s="9"/>
      <c r="BR474" s="9"/>
      <c r="BS474" s="9"/>
      <c r="BT474" s="9"/>
      <c r="BU474" s="9"/>
      <c r="BV474" s="9"/>
      <c r="BW474" s="9"/>
      <c r="BX474" s="12"/>
      <c r="BY474" s="9"/>
      <c r="BZ474" s="9"/>
      <c r="CA474" s="9"/>
      <c r="CB474" s="9"/>
      <c r="CC474" s="9"/>
      <c r="CD474" s="9"/>
      <c r="CE474" s="9"/>
      <c r="CF474" s="9"/>
      <c r="CG474" s="9"/>
    </row>
  </sheetData>
  <mergeCells count="67">
    <mergeCell ref="B9:G9"/>
    <mergeCell ref="H9:S9"/>
    <mergeCell ref="T9:BD9"/>
    <mergeCell ref="B10:G10"/>
    <mergeCell ref="H10:Q10"/>
    <mergeCell ref="T10:Z10"/>
    <mergeCell ref="AA10:BB10"/>
    <mergeCell ref="BC10:BV10"/>
    <mergeCell ref="BY10:CF10"/>
    <mergeCell ref="A11:A13"/>
    <mergeCell ref="B11:B13"/>
    <mergeCell ref="C11:C13"/>
    <mergeCell ref="D11:D13"/>
    <mergeCell ref="E11:E13"/>
    <mergeCell ref="F11:F13"/>
    <mergeCell ref="G11:G13"/>
    <mergeCell ref="H11:I11"/>
    <mergeCell ref="J11:K11"/>
    <mergeCell ref="AZ11:AZ13"/>
    <mergeCell ref="BA11:BA13"/>
    <mergeCell ref="L11:M11"/>
    <mergeCell ref="N11:O11"/>
    <mergeCell ref="P11:Q11"/>
    <mergeCell ref="R11:R13"/>
    <mergeCell ref="BW11:BW13"/>
    <mergeCell ref="H12:H13"/>
    <mergeCell ref="I12:I13"/>
    <mergeCell ref="J12:J13"/>
    <mergeCell ref="K12:K13"/>
    <mergeCell ref="L12:L13"/>
    <mergeCell ref="M12:M13"/>
    <mergeCell ref="N12:N13"/>
    <mergeCell ref="O12:O13"/>
    <mergeCell ref="AV11:AV13"/>
    <mergeCell ref="AW11:AW13"/>
    <mergeCell ref="AX11:AX13"/>
    <mergeCell ref="AY11:AY13"/>
    <mergeCell ref="S11:S13"/>
    <mergeCell ref="AU11:AU13"/>
    <mergeCell ref="P12:P13"/>
    <mergeCell ref="E449:F449"/>
    <mergeCell ref="E452:Q452"/>
    <mergeCell ref="F454:G454"/>
    <mergeCell ref="BB11:BB13"/>
    <mergeCell ref="Q12:Q13"/>
    <mergeCell ref="T12:T13"/>
    <mergeCell ref="U12:U13"/>
    <mergeCell ref="Y12:Y13"/>
    <mergeCell ref="Z12:Z13"/>
    <mergeCell ref="E454:E462"/>
    <mergeCell ref="V12:V13"/>
    <mergeCell ref="W12:W13"/>
    <mergeCell ref="X12:X13"/>
    <mergeCell ref="E445:F445"/>
    <mergeCell ref="E447:F447"/>
    <mergeCell ref="E463:E471"/>
    <mergeCell ref="CD454:CD461"/>
    <mergeCell ref="F457:G457"/>
    <mergeCell ref="F458:G458"/>
    <mergeCell ref="F463:G463"/>
    <mergeCell ref="CD463:CD470"/>
    <mergeCell ref="F466:G466"/>
    <mergeCell ref="F467:G467"/>
    <mergeCell ref="F469:G469"/>
    <mergeCell ref="F470:G470"/>
    <mergeCell ref="F460:G460"/>
    <mergeCell ref="F461:G461"/>
  </mergeCells>
  <dataValidations disablePrompts="1" count="1">
    <dataValidation type="list" operator="equal" allowBlank="1" sqref="AA12:AT12">
      <formula1>"contrato,1° aditivo,2° aditivo,3° aditivo,4° aditivo,5° aditivo"</formula1>
      <formula2>0</formula2>
    </dataValidation>
  </dataValidations>
  <hyperlinks>
    <hyperlink ref="A314" r:id="rId1"/>
  </hyperlinks>
  <pageMargins left="0.51181102362204722" right="0.51181102362204722" top="0.51" bottom="0.47" header="0.31496062992125984" footer="0.31496062992125984"/>
  <pageSetup paperSize="9" scale="51" fitToHeight="20" orientation="portrait" r:id="rId2"/>
  <drawing r:id="rId3"/>
</worksheet>
</file>

<file path=xl/worksheets/sheet2.xml><?xml version="1.0" encoding="utf-8"?>
<worksheet xmlns="http://schemas.openxmlformats.org/spreadsheetml/2006/main" xmlns:r="http://schemas.openxmlformats.org/officeDocument/2006/relationships">
  <sheetPr>
    <pageSetUpPr fitToPage="1"/>
  </sheetPr>
  <dimension ref="B1:IT57"/>
  <sheetViews>
    <sheetView zoomScale="40" zoomScaleNormal="40" workbookViewId="0">
      <selection activeCell="B2" sqref="B2:O57"/>
    </sheetView>
  </sheetViews>
  <sheetFormatPr defaultRowHeight="12.75" customHeight="1"/>
  <cols>
    <col min="1" max="1" width="5.28515625" style="96" customWidth="1"/>
    <col min="2" max="2" width="14.7109375" style="97" customWidth="1"/>
    <col min="3" max="3" width="67.28515625" style="98" customWidth="1"/>
    <col min="4" max="4" width="18.42578125" style="99" bestFit="1" customWidth="1"/>
    <col min="5" max="14" width="18.7109375" style="98" customWidth="1"/>
    <col min="15" max="15" width="17.28515625" style="98" customWidth="1"/>
    <col min="16" max="17" width="9" style="98" customWidth="1"/>
    <col min="18" max="20" width="10.5703125" style="98" bestFit="1" customWidth="1"/>
    <col min="21" max="21" width="9" style="98" customWidth="1"/>
    <col min="22" max="22" width="11.7109375" style="98" customWidth="1"/>
    <col min="23" max="254" width="9" style="98" customWidth="1"/>
    <col min="255" max="257" width="9.140625" style="96"/>
    <col min="258" max="258" width="5.28515625" style="96" customWidth="1"/>
    <col min="259" max="259" width="14.7109375" style="96" customWidth="1"/>
    <col min="260" max="260" width="35.85546875" style="96" customWidth="1"/>
    <col min="261" max="261" width="2.85546875" style="96" customWidth="1"/>
    <col min="262" max="262" width="21.42578125" style="96" bestFit="1" customWidth="1"/>
    <col min="263" max="270" width="20.7109375" style="96" customWidth="1"/>
    <col min="271" max="271" width="11.28515625" style="96" customWidth="1"/>
    <col min="272" max="273" width="9" style="96" customWidth="1"/>
    <col min="274" max="276" width="10.5703125" style="96" bestFit="1" customWidth="1"/>
    <col min="277" max="277" width="9" style="96" customWidth="1"/>
    <col min="278" max="278" width="11.7109375" style="96" customWidth="1"/>
    <col min="279" max="510" width="9" style="96" customWidth="1"/>
    <col min="511" max="513" width="9.140625" style="96"/>
    <col min="514" max="514" width="5.28515625" style="96" customWidth="1"/>
    <col min="515" max="515" width="14.7109375" style="96" customWidth="1"/>
    <col min="516" max="516" width="35.85546875" style="96" customWidth="1"/>
    <col min="517" max="517" width="2.85546875" style="96" customWidth="1"/>
    <col min="518" max="518" width="21.42578125" style="96" bestFit="1" customWidth="1"/>
    <col min="519" max="526" width="20.7109375" style="96" customWidth="1"/>
    <col min="527" max="527" width="11.28515625" style="96" customWidth="1"/>
    <col min="528" max="529" width="9" style="96" customWidth="1"/>
    <col min="530" max="532" width="10.5703125" style="96" bestFit="1" customWidth="1"/>
    <col min="533" max="533" width="9" style="96" customWidth="1"/>
    <col min="534" max="534" width="11.7109375" style="96" customWidth="1"/>
    <col min="535" max="766" width="9" style="96" customWidth="1"/>
    <col min="767" max="769" width="9.140625" style="96"/>
    <col min="770" max="770" width="5.28515625" style="96" customWidth="1"/>
    <col min="771" max="771" width="14.7109375" style="96" customWidth="1"/>
    <col min="772" max="772" width="35.85546875" style="96" customWidth="1"/>
    <col min="773" max="773" width="2.85546875" style="96" customWidth="1"/>
    <col min="774" max="774" width="21.42578125" style="96" bestFit="1" customWidth="1"/>
    <col min="775" max="782" width="20.7109375" style="96" customWidth="1"/>
    <col min="783" max="783" width="11.28515625" style="96" customWidth="1"/>
    <col min="784" max="785" width="9" style="96" customWidth="1"/>
    <col min="786" max="788" width="10.5703125" style="96" bestFit="1" customWidth="1"/>
    <col min="789" max="789" width="9" style="96" customWidth="1"/>
    <col min="790" max="790" width="11.7109375" style="96" customWidth="1"/>
    <col min="791" max="1022" width="9" style="96" customWidth="1"/>
    <col min="1023" max="1025" width="9.140625" style="96"/>
    <col min="1026" max="1026" width="5.28515625" style="96" customWidth="1"/>
    <col min="1027" max="1027" width="14.7109375" style="96" customWidth="1"/>
    <col min="1028" max="1028" width="35.85546875" style="96" customWidth="1"/>
    <col min="1029" max="1029" width="2.85546875" style="96" customWidth="1"/>
    <col min="1030" max="1030" width="21.42578125" style="96" bestFit="1" customWidth="1"/>
    <col min="1031" max="1038" width="20.7109375" style="96" customWidth="1"/>
    <col min="1039" max="1039" width="11.28515625" style="96" customWidth="1"/>
    <col min="1040" max="1041" width="9" style="96" customWidth="1"/>
    <col min="1042" max="1044" width="10.5703125" style="96" bestFit="1" customWidth="1"/>
    <col min="1045" max="1045" width="9" style="96" customWidth="1"/>
    <col min="1046" max="1046" width="11.7109375" style="96" customWidth="1"/>
    <col min="1047" max="1278" width="9" style="96" customWidth="1"/>
    <col min="1279" max="1281" width="9.140625" style="96"/>
    <col min="1282" max="1282" width="5.28515625" style="96" customWidth="1"/>
    <col min="1283" max="1283" width="14.7109375" style="96" customWidth="1"/>
    <col min="1284" max="1284" width="35.85546875" style="96" customWidth="1"/>
    <col min="1285" max="1285" width="2.85546875" style="96" customWidth="1"/>
    <col min="1286" max="1286" width="21.42578125" style="96" bestFit="1" customWidth="1"/>
    <col min="1287" max="1294" width="20.7109375" style="96" customWidth="1"/>
    <col min="1295" max="1295" width="11.28515625" style="96" customWidth="1"/>
    <col min="1296" max="1297" width="9" style="96" customWidth="1"/>
    <col min="1298" max="1300" width="10.5703125" style="96" bestFit="1" customWidth="1"/>
    <col min="1301" max="1301" width="9" style="96" customWidth="1"/>
    <col min="1302" max="1302" width="11.7109375" style="96" customWidth="1"/>
    <col min="1303" max="1534" width="9" style="96" customWidth="1"/>
    <col min="1535" max="1537" width="9.140625" style="96"/>
    <col min="1538" max="1538" width="5.28515625" style="96" customWidth="1"/>
    <col min="1539" max="1539" width="14.7109375" style="96" customWidth="1"/>
    <col min="1540" max="1540" width="35.85546875" style="96" customWidth="1"/>
    <col min="1541" max="1541" width="2.85546875" style="96" customWidth="1"/>
    <col min="1542" max="1542" width="21.42578125" style="96" bestFit="1" customWidth="1"/>
    <col min="1543" max="1550" width="20.7109375" style="96" customWidth="1"/>
    <col min="1551" max="1551" width="11.28515625" style="96" customWidth="1"/>
    <col min="1552" max="1553" width="9" style="96" customWidth="1"/>
    <col min="1554" max="1556" width="10.5703125" style="96" bestFit="1" customWidth="1"/>
    <col min="1557" max="1557" width="9" style="96" customWidth="1"/>
    <col min="1558" max="1558" width="11.7109375" style="96" customWidth="1"/>
    <col min="1559" max="1790" width="9" style="96" customWidth="1"/>
    <col min="1791" max="1793" width="9.140625" style="96"/>
    <col min="1794" max="1794" width="5.28515625" style="96" customWidth="1"/>
    <col min="1795" max="1795" width="14.7109375" style="96" customWidth="1"/>
    <col min="1796" max="1796" width="35.85546875" style="96" customWidth="1"/>
    <col min="1797" max="1797" width="2.85546875" style="96" customWidth="1"/>
    <col min="1798" max="1798" width="21.42578125" style="96" bestFit="1" customWidth="1"/>
    <col min="1799" max="1806" width="20.7109375" style="96" customWidth="1"/>
    <col min="1807" max="1807" width="11.28515625" style="96" customWidth="1"/>
    <col min="1808" max="1809" width="9" style="96" customWidth="1"/>
    <col min="1810" max="1812" width="10.5703125" style="96" bestFit="1" customWidth="1"/>
    <col min="1813" max="1813" width="9" style="96" customWidth="1"/>
    <col min="1814" max="1814" width="11.7109375" style="96" customWidth="1"/>
    <col min="1815" max="2046" width="9" style="96" customWidth="1"/>
    <col min="2047" max="2049" width="9.140625" style="96"/>
    <col min="2050" max="2050" width="5.28515625" style="96" customWidth="1"/>
    <col min="2051" max="2051" width="14.7109375" style="96" customWidth="1"/>
    <col min="2052" max="2052" width="35.85546875" style="96" customWidth="1"/>
    <col min="2053" max="2053" width="2.85546875" style="96" customWidth="1"/>
    <col min="2054" max="2054" width="21.42578125" style="96" bestFit="1" customWidth="1"/>
    <col min="2055" max="2062" width="20.7109375" style="96" customWidth="1"/>
    <col min="2063" max="2063" width="11.28515625" style="96" customWidth="1"/>
    <col min="2064" max="2065" width="9" style="96" customWidth="1"/>
    <col min="2066" max="2068" width="10.5703125" style="96" bestFit="1" customWidth="1"/>
    <col min="2069" max="2069" width="9" style="96" customWidth="1"/>
    <col min="2070" max="2070" width="11.7109375" style="96" customWidth="1"/>
    <col min="2071" max="2302" width="9" style="96" customWidth="1"/>
    <col min="2303" max="2305" width="9.140625" style="96"/>
    <col min="2306" max="2306" width="5.28515625" style="96" customWidth="1"/>
    <col min="2307" max="2307" width="14.7109375" style="96" customWidth="1"/>
    <col min="2308" max="2308" width="35.85546875" style="96" customWidth="1"/>
    <col min="2309" max="2309" width="2.85546875" style="96" customWidth="1"/>
    <col min="2310" max="2310" width="21.42578125" style="96" bestFit="1" customWidth="1"/>
    <col min="2311" max="2318" width="20.7109375" style="96" customWidth="1"/>
    <col min="2319" max="2319" width="11.28515625" style="96" customWidth="1"/>
    <col min="2320" max="2321" width="9" style="96" customWidth="1"/>
    <col min="2322" max="2324" width="10.5703125" style="96" bestFit="1" customWidth="1"/>
    <col min="2325" max="2325" width="9" style="96" customWidth="1"/>
    <col min="2326" max="2326" width="11.7109375" style="96" customWidth="1"/>
    <col min="2327" max="2558" width="9" style="96" customWidth="1"/>
    <col min="2559" max="2561" width="9.140625" style="96"/>
    <col min="2562" max="2562" width="5.28515625" style="96" customWidth="1"/>
    <col min="2563" max="2563" width="14.7109375" style="96" customWidth="1"/>
    <col min="2564" max="2564" width="35.85546875" style="96" customWidth="1"/>
    <col min="2565" max="2565" width="2.85546875" style="96" customWidth="1"/>
    <col min="2566" max="2566" width="21.42578125" style="96" bestFit="1" customWidth="1"/>
    <col min="2567" max="2574" width="20.7109375" style="96" customWidth="1"/>
    <col min="2575" max="2575" width="11.28515625" style="96" customWidth="1"/>
    <col min="2576" max="2577" width="9" style="96" customWidth="1"/>
    <col min="2578" max="2580" width="10.5703125" style="96" bestFit="1" customWidth="1"/>
    <col min="2581" max="2581" width="9" style="96" customWidth="1"/>
    <col min="2582" max="2582" width="11.7109375" style="96" customWidth="1"/>
    <col min="2583" max="2814" width="9" style="96" customWidth="1"/>
    <col min="2815" max="2817" width="9.140625" style="96"/>
    <col min="2818" max="2818" width="5.28515625" style="96" customWidth="1"/>
    <col min="2819" max="2819" width="14.7109375" style="96" customWidth="1"/>
    <col min="2820" max="2820" width="35.85546875" style="96" customWidth="1"/>
    <col min="2821" max="2821" width="2.85546875" style="96" customWidth="1"/>
    <col min="2822" max="2822" width="21.42578125" style="96" bestFit="1" customWidth="1"/>
    <col min="2823" max="2830" width="20.7109375" style="96" customWidth="1"/>
    <col min="2831" max="2831" width="11.28515625" style="96" customWidth="1"/>
    <col min="2832" max="2833" width="9" style="96" customWidth="1"/>
    <col min="2834" max="2836" width="10.5703125" style="96" bestFit="1" customWidth="1"/>
    <col min="2837" max="2837" width="9" style="96" customWidth="1"/>
    <col min="2838" max="2838" width="11.7109375" style="96" customWidth="1"/>
    <col min="2839" max="3070" width="9" style="96" customWidth="1"/>
    <col min="3071" max="3073" width="9.140625" style="96"/>
    <col min="3074" max="3074" width="5.28515625" style="96" customWidth="1"/>
    <col min="3075" max="3075" width="14.7109375" style="96" customWidth="1"/>
    <col min="3076" max="3076" width="35.85546875" style="96" customWidth="1"/>
    <col min="3077" max="3077" width="2.85546875" style="96" customWidth="1"/>
    <col min="3078" max="3078" width="21.42578125" style="96" bestFit="1" customWidth="1"/>
    <col min="3079" max="3086" width="20.7109375" style="96" customWidth="1"/>
    <col min="3087" max="3087" width="11.28515625" style="96" customWidth="1"/>
    <col min="3088" max="3089" width="9" style="96" customWidth="1"/>
    <col min="3090" max="3092" width="10.5703125" style="96" bestFit="1" customWidth="1"/>
    <col min="3093" max="3093" width="9" style="96" customWidth="1"/>
    <col min="3094" max="3094" width="11.7109375" style="96" customWidth="1"/>
    <col min="3095" max="3326" width="9" style="96" customWidth="1"/>
    <col min="3327" max="3329" width="9.140625" style="96"/>
    <col min="3330" max="3330" width="5.28515625" style="96" customWidth="1"/>
    <col min="3331" max="3331" width="14.7109375" style="96" customWidth="1"/>
    <col min="3332" max="3332" width="35.85546875" style="96" customWidth="1"/>
    <col min="3333" max="3333" width="2.85546875" style="96" customWidth="1"/>
    <col min="3334" max="3334" width="21.42578125" style="96" bestFit="1" customWidth="1"/>
    <col min="3335" max="3342" width="20.7109375" style="96" customWidth="1"/>
    <col min="3343" max="3343" width="11.28515625" style="96" customWidth="1"/>
    <col min="3344" max="3345" width="9" style="96" customWidth="1"/>
    <col min="3346" max="3348" width="10.5703125" style="96" bestFit="1" customWidth="1"/>
    <col min="3349" max="3349" width="9" style="96" customWidth="1"/>
    <col min="3350" max="3350" width="11.7109375" style="96" customWidth="1"/>
    <col min="3351" max="3582" width="9" style="96" customWidth="1"/>
    <col min="3583" max="3585" width="9.140625" style="96"/>
    <col min="3586" max="3586" width="5.28515625" style="96" customWidth="1"/>
    <col min="3587" max="3587" width="14.7109375" style="96" customWidth="1"/>
    <col min="3588" max="3588" width="35.85546875" style="96" customWidth="1"/>
    <col min="3589" max="3589" width="2.85546875" style="96" customWidth="1"/>
    <col min="3590" max="3590" width="21.42578125" style="96" bestFit="1" customWidth="1"/>
    <col min="3591" max="3598" width="20.7109375" style="96" customWidth="1"/>
    <col min="3599" max="3599" width="11.28515625" style="96" customWidth="1"/>
    <col min="3600" max="3601" width="9" style="96" customWidth="1"/>
    <col min="3602" max="3604" width="10.5703125" style="96" bestFit="1" customWidth="1"/>
    <col min="3605" max="3605" width="9" style="96" customWidth="1"/>
    <col min="3606" max="3606" width="11.7109375" style="96" customWidth="1"/>
    <col min="3607" max="3838" width="9" style="96" customWidth="1"/>
    <col min="3839" max="3841" width="9.140625" style="96"/>
    <col min="3842" max="3842" width="5.28515625" style="96" customWidth="1"/>
    <col min="3843" max="3843" width="14.7109375" style="96" customWidth="1"/>
    <col min="3844" max="3844" width="35.85546875" style="96" customWidth="1"/>
    <col min="3845" max="3845" width="2.85546875" style="96" customWidth="1"/>
    <col min="3846" max="3846" width="21.42578125" style="96" bestFit="1" customWidth="1"/>
    <col min="3847" max="3854" width="20.7109375" style="96" customWidth="1"/>
    <col min="3855" max="3855" width="11.28515625" style="96" customWidth="1"/>
    <col min="3856" max="3857" width="9" style="96" customWidth="1"/>
    <col min="3858" max="3860" width="10.5703125" style="96" bestFit="1" customWidth="1"/>
    <col min="3861" max="3861" width="9" style="96" customWidth="1"/>
    <col min="3862" max="3862" width="11.7109375" style="96" customWidth="1"/>
    <col min="3863" max="4094" width="9" style="96" customWidth="1"/>
    <col min="4095" max="4097" width="9.140625" style="96"/>
    <col min="4098" max="4098" width="5.28515625" style="96" customWidth="1"/>
    <col min="4099" max="4099" width="14.7109375" style="96" customWidth="1"/>
    <col min="4100" max="4100" width="35.85546875" style="96" customWidth="1"/>
    <col min="4101" max="4101" width="2.85546875" style="96" customWidth="1"/>
    <col min="4102" max="4102" width="21.42578125" style="96" bestFit="1" customWidth="1"/>
    <col min="4103" max="4110" width="20.7109375" style="96" customWidth="1"/>
    <col min="4111" max="4111" width="11.28515625" style="96" customWidth="1"/>
    <col min="4112" max="4113" width="9" style="96" customWidth="1"/>
    <col min="4114" max="4116" width="10.5703125" style="96" bestFit="1" customWidth="1"/>
    <col min="4117" max="4117" width="9" style="96" customWidth="1"/>
    <col min="4118" max="4118" width="11.7109375" style="96" customWidth="1"/>
    <col min="4119" max="4350" width="9" style="96" customWidth="1"/>
    <col min="4351" max="4353" width="9.140625" style="96"/>
    <col min="4354" max="4354" width="5.28515625" style="96" customWidth="1"/>
    <col min="4355" max="4355" width="14.7109375" style="96" customWidth="1"/>
    <col min="4356" max="4356" width="35.85546875" style="96" customWidth="1"/>
    <col min="4357" max="4357" width="2.85546875" style="96" customWidth="1"/>
    <col min="4358" max="4358" width="21.42578125" style="96" bestFit="1" customWidth="1"/>
    <col min="4359" max="4366" width="20.7109375" style="96" customWidth="1"/>
    <col min="4367" max="4367" width="11.28515625" style="96" customWidth="1"/>
    <col min="4368" max="4369" width="9" style="96" customWidth="1"/>
    <col min="4370" max="4372" width="10.5703125" style="96" bestFit="1" customWidth="1"/>
    <col min="4373" max="4373" width="9" style="96" customWidth="1"/>
    <col min="4374" max="4374" width="11.7109375" style="96" customWidth="1"/>
    <col min="4375" max="4606" width="9" style="96" customWidth="1"/>
    <col min="4607" max="4609" width="9.140625" style="96"/>
    <col min="4610" max="4610" width="5.28515625" style="96" customWidth="1"/>
    <col min="4611" max="4611" width="14.7109375" style="96" customWidth="1"/>
    <col min="4612" max="4612" width="35.85546875" style="96" customWidth="1"/>
    <col min="4613" max="4613" width="2.85546875" style="96" customWidth="1"/>
    <col min="4614" max="4614" width="21.42578125" style="96" bestFit="1" customWidth="1"/>
    <col min="4615" max="4622" width="20.7109375" style="96" customWidth="1"/>
    <col min="4623" max="4623" width="11.28515625" style="96" customWidth="1"/>
    <col min="4624" max="4625" width="9" style="96" customWidth="1"/>
    <col min="4626" max="4628" width="10.5703125" style="96" bestFit="1" customWidth="1"/>
    <col min="4629" max="4629" width="9" style="96" customWidth="1"/>
    <col min="4630" max="4630" width="11.7109375" style="96" customWidth="1"/>
    <col min="4631" max="4862" width="9" style="96" customWidth="1"/>
    <col min="4863" max="4865" width="9.140625" style="96"/>
    <col min="4866" max="4866" width="5.28515625" style="96" customWidth="1"/>
    <col min="4867" max="4867" width="14.7109375" style="96" customWidth="1"/>
    <col min="4868" max="4868" width="35.85546875" style="96" customWidth="1"/>
    <col min="4869" max="4869" width="2.85546875" style="96" customWidth="1"/>
    <col min="4870" max="4870" width="21.42578125" style="96" bestFit="1" customWidth="1"/>
    <col min="4871" max="4878" width="20.7109375" style="96" customWidth="1"/>
    <col min="4879" max="4879" width="11.28515625" style="96" customWidth="1"/>
    <col min="4880" max="4881" width="9" style="96" customWidth="1"/>
    <col min="4882" max="4884" width="10.5703125" style="96" bestFit="1" customWidth="1"/>
    <col min="4885" max="4885" width="9" style="96" customWidth="1"/>
    <col min="4886" max="4886" width="11.7109375" style="96" customWidth="1"/>
    <col min="4887" max="5118" width="9" style="96" customWidth="1"/>
    <col min="5119" max="5121" width="9.140625" style="96"/>
    <col min="5122" max="5122" width="5.28515625" style="96" customWidth="1"/>
    <col min="5123" max="5123" width="14.7109375" style="96" customWidth="1"/>
    <col min="5124" max="5124" width="35.85546875" style="96" customWidth="1"/>
    <col min="5125" max="5125" width="2.85546875" style="96" customWidth="1"/>
    <col min="5126" max="5126" width="21.42578125" style="96" bestFit="1" customWidth="1"/>
    <col min="5127" max="5134" width="20.7109375" style="96" customWidth="1"/>
    <col min="5135" max="5135" width="11.28515625" style="96" customWidth="1"/>
    <col min="5136" max="5137" width="9" style="96" customWidth="1"/>
    <col min="5138" max="5140" width="10.5703125" style="96" bestFit="1" customWidth="1"/>
    <col min="5141" max="5141" width="9" style="96" customWidth="1"/>
    <col min="5142" max="5142" width="11.7109375" style="96" customWidth="1"/>
    <col min="5143" max="5374" width="9" style="96" customWidth="1"/>
    <col min="5375" max="5377" width="9.140625" style="96"/>
    <col min="5378" max="5378" width="5.28515625" style="96" customWidth="1"/>
    <col min="5379" max="5379" width="14.7109375" style="96" customWidth="1"/>
    <col min="5380" max="5380" width="35.85546875" style="96" customWidth="1"/>
    <col min="5381" max="5381" width="2.85546875" style="96" customWidth="1"/>
    <col min="5382" max="5382" width="21.42578125" style="96" bestFit="1" customWidth="1"/>
    <col min="5383" max="5390" width="20.7109375" style="96" customWidth="1"/>
    <col min="5391" max="5391" width="11.28515625" style="96" customWidth="1"/>
    <col min="5392" max="5393" width="9" style="96" customWidth="1"/>
    <col min="5394" max="5396" width="10.5703125" style="96" bestFit="1" customWidth="1"/>
    <col min="5397" max="5397" width="9" style="96" customWidth="1"/>
    <col min="5398" max="5398" width="11.7109375" style="96" customWidth="1"/>
    <col min="5399" max="5630" width="9" style="96" customWidth="1"/>
    <col min="5631" max="5633" width="9.140625" style="96"/>
    <col min="5634" max="5634" width="5.28515625" style="96" customWidth="1"/>
    <col min="5635" max="5635" width="14.7109375" style="96" customWidth="1"/>
    <col min="5636" max="5636" width="35.85546875" style="96" customWidth="1"/>
    <col min="5637" max="5637" width="2.85546875" style="96" customWidth="1"/>
    <col min="5638" max="5638" width="21.42578125" style="96" bestFit="1" customWidth="1"/>
    <col min="5639" max="5646" width="20.7109375" style="96" customWidth="1"/>
    <col min="5647" max="5647" width="11.28515625" style="96" customWidth="1"/>
    <col min="5648" max="5649" width="9" style="96" customWidth="1"/>
    <col min="5650" max="5652" width="10.5703125" style="96" bestFit="1" customWidth="1"/>
    <col min="5653" max="5653" width="9" style="96" customWidth="1"/>
    <col min="5654" max="5654" width="11.7109375" style="96" customWidth="1"/>
    <col min="5655" max="5886" width="9" style="96" customWidth="1"/>
    <col min="5887" max="5889" width="9.140625" style="96"/>
    <col min="5890" max="5890" width="5.28515625" style="96" customWidth="1"/>
    <col min="5891" max="5891" width="14.7109375" style="96" customWidth="1"/>
    <col min="5892" max="5892" width="35.85546875" style="96" customWidth="1"/>
    <col min="5893" max="5893" width="2.85546875" style="96" customWidth="1"/>
    <col min="5894" max="5894" width="21.42578125" style="96" bestFit="1" customWidth="1"/>
    <col min="5895" max="5902" width="20.7109375" style="96" customWidth="1"/>
    <col min="5903" max="5903" width="11.28515625" style="96" customWidth="1"/>
    <col min="5904" max="5905" width="9" style="96" customWidth="1"/>
    <col min="5906" max="5908" width="10.5703125" style="96" bestFit="1" customWidth="1"/>
    <col min="5909" max="5909" width="9" style="96" customWidth="1"/>
    <col min="5910" max="5910" width="11.7109375" style="96" customWidth="1"/>
    <col min="5911" max="6142" width="9" style="96" customWidth="1"/>
    <col min="6143" max="6145" width="9.140625" style="96"/>
    <col min="6146" max="6146" width="5.28515625" style="96" customWidth="1"/>
    <col min="6147" max="6147" width="14.7109375" style="96" customWidth="1"/>
    <col min="6148" max="6148" width="35.85546875" style="96" customWidth="1"/>
    <col min="6149" max="6149" width="2.85546875" style="96" customWidth="1"/>
    <col min="6150" max="6150" width="21.42578125" style="96" bestFit="1" customWidth="1"/>
    <col min="6151" max="6158" width="20.7109375" style="96" customWidth="1"/>
    <col min="6159" max="6159" width="11.28515625" style="96" customWidth="1"/>
    <col min="6160" max="6161" width="9" style="96" customWidth="1"/>
    <col min="6162" max="6164" width="10.5703125" style="96" bestFit="1" customWidth="1"/>
    <col min="6165" max="6165" width="9" style="96" customWidth="1"/>
    <col min="6166" max="6166" width="11.7109375" style="96" customWidth="1"/>
    <col min="6167" max="6398" width="9" style="96" customWidth="1"/>
    <col min="6399" max="6401" width="9.140625" style="96"/>
    <col min="6402" max="6402" width="5.28515625" style="96" customWidth="1"/>
    <col min="6403" max="6403" width="14.7109375" style="96" customWidth="1"/>
    <col min="6404" max="6404" width="35.85546875" style="96" customWidth="1"/>
    <col min="6405" max="6405" width="2.85546875" style="96" customWidth="1"/>
    <col min="6406" max="6406" width="21.42578125" style="96" bestFit="1" customWidth="1"/>
    <col min="6407" max="6414" width="20.7109375" style="96" customWidth="1"/>
    <col min="6415" max="6415" width="11.28515625" style="96" customWidth="1"/>
    <col min="6416" max="6417" width="9" style="96" customWidth="1"/>
    <col min="6418" max="6420" width="10.5703125" style="96" bestFit="1" customWidth="1"/>
    <col min="6421" max="6421" width="9" style="96" customWidth="1"/>
    <col min="6422" max="6422" width="11.7109375" style="96" customWidth="1"/>
    <col min="6423" max="6654" width="9" style="96" customWidth="1"/>
    <col min="6655" max="6657" width="9.140625" style="96"/>
    <col min="6658" max="6658" width="5.28515625" style="96" customWidth="1"/>
    <col min="6659" max="6659" width="14.7109375" style="96" customWidth="1"/>
    <col min="6660" max="6660" width="35.85546875" style="96" customWidth="1"/>
    <col min="6661" max="6661" width="2.85546875" style="96" customWidth="1"/>
    <col min="6662" max="6662" width="21.42578125" style="96" bestFit="1" customWidth="1"/>
    <col min="6663" max="6670" width="20.7109375" style="96" customWidth="1"/>
    <col min="6671" max="6671" width="11.28515625" style="96" customWidth="1"/>
    <col min="6672" max="6673" width="9" style="96" customWidth="1"/>
    <col min="6674" max="6676" width="10.5703125" style="96" bestFit="1" customWidth="1"/>
    <col min="6677" max="6677" width="9" style="96" customWidth="1"/>
    <col min="6678" max="6678" width="11.7109375" style="96" customWidth="1"/>
    <col min="6679" max="6910" width="9" style="96" customWidth="1"/>
    <col min="6911" max="6913" width="9.140625" style="96"/>
    <col min="6914" max="6914" width="5.28515625" style="96" customWidth="1"/>
    <col min="6915" max="6915" width="14.7109375" style="96" customWidth="1"/>
    <col min="6916" max="6916" width="35.85546875" style="96" customWidth="1"/>
    <col min="6917" max="6917" width="2.85546875" style="96" customWidth="1"/>
    <col min="6918" max="6918" width="21.42578125" style="96" bestFit="1" customWidth="1"/>
    <col min="6919" max="6926" width="20.7109375" style="96" customWidth="1"/>
    <col min="6927" max="6927" width="11.28515625" style="96" customWidth="1"/>
    <col min="6928" max="6929" width="9" style="96" customWidth="1"/>
    <col min="6930" max="6932" width="10.5703125" style="96" bestFit="1" customWidth="1"/>
    <col min="6933" max="6933" width="9" style="96" customWidth="1"/>
    <col min="6934" max="6934" width="11.7109375" style="96" customWidth="1"/>
    <col min="6935" max="7166" width="9" style="96" customWidth="1"/>
    <col min="7167" max="7169" width="9.140625" style="96"/>
    <col min="7170" max="7170" width="5.28515625" style="96" customWidth="1"/>
    <col min="7171" max="7171" width="14.7109375" style="96" customWidth="1"/>
    <col min="7172" max="7172" width="35.85546875" style="96" customWidth="1"/>
    <col min="7173" max="7173" width="2.85546875" style="96" customWidth="1"/>
    <col min="7174" max="7174" width="21.42578125" style="96" bestFit="1" customWidth="1"/>
    <col min="7175" max="7182" width="20.7109375" style="96" customWidth="1"/>
    <col min="7183" max="7183" width="11.28515625" style="96" customWidth="1"/>
    <col min="7184" max="7185" width="9" style="96" customWidth="1"/>
    <col min="7186" max="7188" width="10.5703125" style="96" bestFit="1" customWidth="1"/>
    <col min="7189" max="7189" width="9" style="96" customWidth="1"/>
    <col min="7190" max="7190" width="11.7109375" style="96" customWidth="1"/>
    <col min="7191" max="7422" width="9" style="96" customWidth="1"/>
    <col min="7423" max="7425" width="9.140625" style="96"/>
    <col min="7426" max="7426" width="5.28515625" style="96" customWidth="1"/>
    <col min="7427" max="7427" width="14.7109375" style="96" customWidth="1"/>
    <col min="7428" max="7428" width="35.85546875" style="96" customWidth="1"/>
    <col min="7429" max="7429" width="2.85546875" style="96" customWidth="1"/>
    <col min="7430" max="7430" width="21.42578125" style="96" bestFit="1" customWidth="1"/>
    <col min="7431" max="7438" width="20.7109375" style="96" customWidth="1"/>
    <col min="7439" max="7439" width="11.28515625" style="96" customWidth="1"/>
    <col min="7440" max="7441" width="9" style="96" customWidth="1"/>
    <col min="7442" max="7444" width="10.5703125" style="96" bestFit="1" customWidth="1"/>
    <col min="7445" max="7445" width="9" style="96" customWidth="1"/>
    <col min="7446" max="7446" width="11.7109375" style="96" customWidth="1"/>
    <col min="7447" max="7678" width="9" style="96" customWidth="1"/>
    <col min="7679" max="7681" width="9.140625" style="96"/>
    <col min="7682" max="7682" width="5.28515625" style="96" customWidth="1"/>
    <col min="7683" max="7683" width="14.7109375" style="96" customWidth="1"/>
    <col min="7684" max="7684" width="35.85546875" style="96" customWidth="1"/>
    <col min="7685" max="7685" width="2.85546875" style="96" customWidth="1"/>
    <col min="7686" max="7686" width="21.42578125" style="96" bestFit="1" customWidth="1"/>
    <col min="7687" max="7694" width="20.7109375" style="96" customWidth="1"/>
    <col min="7695" max="7695" width="11.28515625" style="96" customWidth="1"/>
    <col min="7696" max="7697" width="9" style="96" customWidth="1"/>
    <col min="7698" max="7700" width="10.5703125" style="96" bestFit="1" customWidth="1"/>
    <col min="7701" max="7701" width="9" style="96" customWidth="1"/>
    <col min="7702" max="7702" width="11.7109375" style="96" customWidth="1"/>
    <col min="7703" max="7934" width="9" style="96" customWidth="1"/>
    <col min="7935" max="7937" width="9.140625" style="96"/>
    <col min="7938" max="7938" width="5.28515625" style="96" customWidth="1"/>
    <col min="7939" max="7939" width="14.7109375" style="96" customWidth="1"/>
    <col min="7940" max="7940" width="35.85546875" style="96" customWidth="1"/>
    <col min="7941" max="7941" width="2.85546875" style="96" customWidth="1"/>
    <col min="7942" max="7942" width="21.42578125" style="96" bestFit="1" customWidth="1"/>
    <col min="7943" max="7950" width="20.7109375" style="96" customWidth="1"/>
    <col min="7951" max="7951" width="11.28515625" style="96" customWidth="1"/>
    <col min="7952" max="7953" width="9" style="96" customWidth="1"/>
    <col min="7954" max="7956" width="10.5703125" style="96" bestFit="1" customWidth="1"/>
    <col min="7957" max="7957" width="9" style="96" customWidth="1"/>
    <col min="7958" max="7958" width="11.7109375" style="96" customWidth="1"/>
    <col min="7959" max="8190" width="9" style="96" customWidth="1"/>
    <col min="8191" max="8193" width="9.140625" style="96"/>
    <col min="8194" max="8194" width="5.28515625" style="96" customWidth="1"/>
    <col min="8195" max="8195" width="14.7109375" style="96" customWidth="1"/>
    <col min="8196" max="8196" width="35.85546875" style="96" customWidth="1"/>
    <col min="8197" max="8197" width="2.85546875" style="96" customWidth="1"/>
    <col min="8198" max="8198" width="21.42578125" style="96" bestFit="1" customWidth="1"/>
    <col min="8199" max="8206" width="20.7109375" style="96" customWidth="1"/>
    <col min="8207" max="8207" width="11.28515625" style="96" customWidth="1"/>
    <col min="8208" max="8209" width="9" style="96" customWidth="1"/>
    <col min="8210" max="8212" width="10.5703125" style="96" bestFit="1" customWidth="1"/>
    <col min="8213" max="8213" width="9" style="96" customWidth="1"/>
    <col min="8214" max="8214" width="11.7109375" style="96" customWidth="1"/>
    <col min="8215" max="8446" width="9" style="96" customWidth="1"/>
    <col min="8447" max="8449" width="9.140625" style="96"/>
    <col min="8450" max="8450" width="5.28515625" style="96" customWidth="1"/>
    <col min="8451" max="8451" width="14.7109375" style="96" customWidth="1"/>
    <col min="8452" max="8452" width="35.85546875" style="96" customWidth="1"/>
    <col min="8453" max="8453" width="2.85546875" style="96" customWidth="1"/>
    <col min="8454" max="8454" width="21.42578125" style="96" bestFit="1" customWidth="1"/>
    <col min="8455" max="8462" width="20.7109375" style="96" customWidth="1"/>
    <col min="8463" max="8463" width="11.28515625" style="96" customWidth="1"/>
    <col min="8464" max="8465" width="9" style="96" customWidth="1"/>
    <col min="8466" max="8468" width="10.5703125" style="96" bestFit="1" customWidth="1"/>
    <col min="8469" max="8469" width="9" style="96" customWidth="1"/>
    <col min="8470" max="8470" width="11.7109375" style="96" customWidth="1"/>
    <col min="8471" max="8702" width="9" style="96" customWidth="1"/>
    <col min="8703" max="8705" width="9.140625" style="96"/>
    <col min="8706" max="8706" width="5.28515625" style="96" customWidth="1"/>
    <col min="8707" max="8707" width="14.7109375" style="96" customWidth="1"/>
    <col min="8708" max="8708" width="35.85546875" style="96" customWidth="1"/>
    <col min="8709" max="8709" width="2.85546875" style="96" customWidth="1"/>
    <col min="8710" max="8710" width="21.42578125" style="96" bestFit="1" customWidth="1"/>
    <col min="8711" max="8718" width="20.7109375" style="96" customWidth="1"/>
    <col min="8719" max="8719" width="11.28515625" style="96" customWidth="1"/>
    <col min="8720" max="8721" width="9" style="96" customWidth="1"/>
    <col min="8722" max="8724" width="10.5703125" style="96" bestFit="1" customWidth="1"/>
    <col min="8725" max="8725" width="9" style="96" customWidth="1"/>
    <col min="8726" max="8726" width="11.7109375" style="96" customWidth="1"/>
    <col min="8727" max="8958" width="9" style="96" customWidth="1"/>
    <col min="8959" max="8961" width="9.140625" style="96"/>
    <col min="8962" max="8962" width="5.28515625" style="96" customWidth="1"/>
    <col min="8963" max="8963" width="14.7109375" style="96" customWidth="1"/>
    <col min="8964" max="8964" width="35.85546875" style="96" customWidth="1"/>
    <col min="8965" max="8965" width="2.85546875" style="96" customWidth="1"/>
    <col min="8966" max="8966" width="21.42578125" style="96" bestFit="1" customWidth="1"/>
    <col min="8967" max="8974" width="20.7109375" style="96" customWidth="1"/>
    <col min="8975" max="8975" width="11.28515625" style="96" customWidth="1"/>
    <col min="8976" max="8977" width="9" style="96" customWidth="1"/>
    <col min="8978" max="8980" width="10.5703125" style="96" bestFit="1" customWidth="1"/>
    <col min="8981" max="8981" width="9" style="96" customWidth="1"/>
    <col min="8982" max="8982" width="11.7109375" style="96" customWidth="1"/>
    <col min="8983" max="9214" width="9" style="96" customWidth="1"/>
    <col min="9215" max="9217" width="9.140625" style="96"/>
    <col min="9218" max="9218" width="5.28515625" style="96" customWidth="1"/>
    <col min="9219" max="9219" width="14.7109375" style="96" customWidth="1"/>
    <col min="9220" max="9220" width="35.85546875" style="96" customWidth="1"/>
    <col min="9221" max="9221" width="2.85546875" style="96" customWidth="1"/>
    <col min="9222" max="9222" width="21.42578125" style="96" bestFit="1" customWidth="1"/>
    <col min="9223" max="9230" width="20.7109375" style="96" customWidth="1"/>
    <col min="9231" max="9231" width="11.28515625" style="96" customWidth="1"/>
    <col min="9232" max="9233" width="9" style="96" customWidth="1"/>
    <col min="9234" max="9236" width="10.5703125" style="96" bestFit="1" customWidth="1"/>
    <col min="9237" max="9237" width="9" style="96" customWidth="1"/>
    <col min="9238" max="9238" width="11.7109375" style="96" customWidth="1"/>
    <col min="9239" max="9470" width="9" style="96" customWidth="1"/>
    <col min="9471" max="9473" width="9.140625" style="96"/>
    <col min="9474" max="9474" width="5.28515625" style="96" customWidth="1"/>
    <col min="9475" max="9475" width="14.7109375" style="96" customWidth="1"/>
    <col min="9476" max="9476" width="35.85546875" style="96" customWidth="1"/>
    <col min="9477" max="9477" width="2.85546875" style="96" customWidth="1"/>
    <col min="9478" max="9478" width="21.42578125" style="96" bestFit="1" customWidth="1"/>
    <col min="9479" max="9486" width="20.7109375" style="96" customWidth="1"/>
    <col min="9487" max="9487" width="11.28515625" style="96" customWidth="1"/>
    <col min="9488" max="9489" width="9" style="96" customWidth="1"/>
    <col min="9490" max="9492" width="10.5703125" style="96" bestFit="1" customWidth="1"/>
    <col min="9493" max="9493" width="9" style="96" customWidth="1"/>
    <col min="9494" max="9494" width="11.7109375" style="96" customWidth="1"/>
    <col min="9495" max="9726" width="9" style="96" customWidth="1"/>
    <col min="9727" max="9729" width="9.140625" style="96"/>
    <col min="9730" max="9730" width="5.28515625" style="96" customWidth="1"/>
    <col min="9731" max="9731" width="14.7109375" style="96" customWidth="1"/>
    <col min="9732" max="9732" width="35.85546875" style="96" customWidth="1"/>
    <col min="9733" max="9733" width="2.85546875" style="96" customWidth="1"/>
    <col min="9734" max="9734" width="21.42578125" style="96" bestFit="1" customWidth="1"/>
    <col min="9735" max="9742" width="20.7109375" style="96" customWidth="1"/>
    <col min="9743" max="9743" width="11.28515625" style="96" customWidth="1"/>
    <col min="9744" max="9745" width="9" style="96" customWidth="1"/>
    <col min="9746" max="9748" width="10.5703125" style="96" bestFit="1" customWidth="1"/>
    <col min="9749" max="9749" width="9" style="96" customWidth="1"/>
    <col min="9750" max="9750" width="11.7109375" style="96" customWidth="1"/>
    <col min="9751" max="9982" width="9" style="96" customWidth="1"/>
    <col min="9983" max="9985" width="9.140625" style="96"/>
    <col min="9986" max="9986" width="5.28515625" style="96" customWidth="1"/>
    <col min="9987" max="9987" width="14.7109375" style="96" customWidth="1"/>
    <col min="9988" max="9988" width="35.85546875" style="96" customWidth="1"/>
    <col min="9989" max="9989" width="2.85546875" style="96" customWidth="1"/>
    <col min="9990" max="9990" width="21.42578125" style="96" bestFit="1" customWidth="1"/>
    <col min="9991" max="9998" width="20.7109375" style="96" customWidth="1"/>
    <col min="9999" max="9999" width="11.28515625" style="96" customWidth="1"/>
    <col min="10000" max="10001" width="9" style="96" customWidth="1"/>
    <col min="10002" max="10004" width="10.5703125" style="96" bestFit="1" customWidth="1"/>
    <col min="10005" max="10005" width="9" style="96" customWidth="1"/>
    <col min="10006" max="10006" width="11.7109375" style="96" customWidth="1"/>
    <col min="10007" max="10238" width="9" style="96" customWidth="1"/>
    <col min="10239" max="10241" width="9.140625" style="96"/>
    <col min="10242" max="10242" width="5.28515625" style="96" customWidth="1"/>
    <col min="10243" max="10243" width="14.7109375" style="96" customWidth="1"/>
    <col min="10244" max="10244" width="35.85546875" style="96" customWidth="1"/>
    <col min="10245" max="10245" width="2.85546875" style="96" customWidth="1"/>
    <col min="10246" max="10246" width="21.42578125" style="96" bestFit="1" customWidth="1"/>
    <col min="10247" max="10254" width="20.7109375" style="96" customWidth="1"/>
    <col min="10255" max="10255" width="11.28515625" style="96" customWidth="1"/>
    <col min="10256" max="10257" width="9" style="96" customWidth="1"/>
    <col min="10258" max="10260" width="10.5703125" style="96" bestFit="1" customWidth="1"/>
    <col min="10261" max="10261" width="9" style="96" customWidth="1"/>
    <col min="10262" max="10262" width="11.7109375" style="96" customWidth="1"/>
    <col min="10263" max="10494" width="9" style="96" customWidth="1"/>
    <col min="10495" max="10497" width="9.140625" style="96"/>
    <col min="10498" max="10498" width="5.28515625" style="96" customWidth="1"/>
    <col min="10499" max="10499" width="14.7109375" style="96" customWidth="1"/>
    <col min="10500" max="10500" width="35.85546875" style="96" customWidth="1"/>
    <col min="10501" max="10501" width="2.85546875" style="96" customWidth="1"/>
    <col min="10502" max="10502" width="21.42578125" style="96" bestFit="1" customWidth="1"/>
    <col min="10503" max="10510" width="20.7109375" style="96" customWidth="1"/>
    <col min="10511" max="10511" width="11.28515625" style="96" customWidth="1"/>
    <col min="10512" max="10513" width="9" style="96" customWidth="1"/>
    <col min="10514" max="10516" width="10.5703125" style="96" bestFit="1" customWidth="1"/>
    <col min="10517" max="10517" width="9" style="96" customWidth="1"/>
    <col min="10518" max="10518" width="11.7109375" style="96" customWidth="1"/>
    <col min="10519" max="10750" width="9" style="96" customWidth="1"/>
    <col min="10751" max="10753" width="9.140625" style="96"/>
    <col min="10754" max="10754" width="5.28515625" style="96" customWidth="1"/>
    <col min="10755" max="10755" width="14.7109375" style="96" customWidth="1"/>
    <col min="10756" max="10756" width="35.85546875" style="96" customWidth="1"/>
    <col min="10757" max="10757" width="2.85546875" style="96" customWidth="1"/>
    <col min="10758" max="10758" width="21.42578125" style="96" bestFit="1" customWidth="1"/>
    <col min="10759" max="10766" width="20.7109375" style="96" customWidth="1"/>
    <col min="10767" max="10767" width="11.28515625" style="96" customWidth="1"/>
    <col min="10768" max="10769" width="9" style="96" customWidth="1"/>
    <col min="10770" max="10772" width="10.5703125" style="96" bestFit="1" customWidth="1"/>
    <col min="10773" max="10773" width="9" style="96" customWidth="1"/>
    <col min="10774" max="10774" width="11.7109375" style="96" customWidth="1"/>
    <col min="10775" max="11006" width="9" style="96" customWidth="1"/>
    <col min="11007" max="11009" width="9.140625" style="96"/>
    <col min="11010" max="11010" width="5.28515625" style="96" customWidth="1"/>
    <col min="11011" max="11011" width="14.7109375" style="96" customWidth="1"/>
    <col min="11012" max="11012" width="35.85546875" style="96" customWidth="1"/>
    <col min="11013" max="11013" width="2.85546875" style="96" customWidth="1"/>
    <col min="11014" max="11014" width="21.42578125" style="96" bestFit="1" customWidth="1"/>
    <col min="11015" max="11022" width="20.7109375" style="96" customWidth="1"/>
    <col min="11023" max="11023" width="11.28515625" style="96" customWidth="1"/>
    <col min="11024" max="11025" width="9" style="96" customWidth="1"/>
    <col min="11026" max="11028" width="10.5703125" style="96" bestFit="1" customWidth="1"/>
    <col min="11029" max="11029" width="9" style="96" customWidth="1"/>
    <col min="11030" max="11030" width="11.7109375" style="96" customWidth="1"/>
    <col min="11031" max="11262" width="9" style="96" customWidth="1"/>
    <col min="11263" max="11265" width="9.140625" style="96"/>
    <col min="11266" max="11266" width="5.28515625" style="96" customWidth="1"/>
    <col min="11267" max="11267" width="14.7109375" style="96" customWidth="1"/>
    <col min="11268" max="11268" width="35.85546875" style="96" customWidth="1"/>
    <col min="11269" max="11269" width="2.85546875" style="96" customWidth="1"/>
    <col min="11270" max="11270" width="21.42578125" style="96" bestFit="1" customWidth="1"/>
    <col min="11271" max="11278" width="20.7109375" style="96" customWidth="1"/>
    <col min="11279" max="11279" width="11.28515625" style="96" customWidth="1"/>
    <col min="11280" max="11281" width="9" style="96" customWidth="1"/>
    <col min="11282" max="11284" width="10.5703125" style="96" bestFit="1" customWidth="1"/>
    <col min="11285" max="11285" width="9" style="96" customWidth="1"/>
    <col min="11286" max="11286" width="11.7109375" style="96" customWidth="1"/>
    <col min="11287" max="11518" width="9" style="96" customWidth="1"/>
    <col min="11519" max="11521" width="9.140625" style="96"/>
    <col min="11522" max="11522" width="5.28515625" style="96" customWidth="1"/>
    <col min="11523" max="11523" width="14.7109375" style="96" customWidth="1"/>
    <col min="11524" max="11524" width="35.85546875" style="96" customWidth="1"/>
    <col min="11525" max="11525" width="2.85546875" style="96" customWidth="1"/>
    <col min="11526" max="11526" width="21.42578125" style="96" bestFit="1" customWidth="1"/>
    <col min="11527" max="11534" width="20.7109375" style="96" customWidth="1"/>
    <col min="11535" max="11535" width="11.28515625" style="96" customWidth="1"/>
    <col min="11536" max="11537" width="9" style="96" customWidth="1"/>
    <col min="11538" max="11540" width="10.5703125" style="96" bestFit="1" customWidth="1"/>
    <col min="11541" max="11541" width="9" style="96" customWidth="1"/>
    <col min="11542" max="11542" width="11.7109375" style="96" customWidth="1"/>
    <col min="11543" max="11774" width="9" style="96" customWidth="1"/>
    <col min="11775" max="11777" width="9.140625" style="96"/>
    <col min="11778" max="11778" width="5.28515625" style="96" customWidth="1"/>
    <col min="11779" max="11779" width="14.7109375" style="96" customWidth="1"/>
    <col min="11780" max="11780" width="35.85546875" style="96" customWidth="1"/>
    <col min="11781" max="11781" width="2.85546875" style="96" customWidth="1"/>
    <col min="11782" max="11782" width="21.42578125" style="96" bestFit="1" customWidth="1"/>
    <col min="11783" max="11790" width="20.7109375" style="96" customWidth="1"/>
    <col min="11791" max="11791" width="11.28515625" style="96" customWidth="1"/>
    <col min="11792" max="11793" width="9" style="96" customWidth="1"/>
    <col min="11794" max="11796" width="10.5703125" style="96" bestFit="1" customWidth="1"/>
    <col min="11797" max="11797" width="9" style="96" customWidth="1"/>
    <col min="11798" max="11798" width="11.7109375" style="96" customWidth="1"/>
    <col min="11799" max="12030" width="9" style="96" customWidth="1"/>
    <col min="12031" max="12033" width="9.140625" style="96"/>
    <col min="12034" max="12034" width="5.28515625" style="96" customWidth="1"/>
    <col min="12035" max="12035" width="14.7109375" style="96" customWidth="1"/>
    <col min="12036" max="12036" width="35.85546875" style="96" customWidth="1"/>
    <col min="12037" max="12037" width="2.85546875" style="96" customWidth="1"/>
    <col min="12038" max="12038" width="21.42578125" style="96" bestFit="1" customWidth="1"/>
    <col min="12039" max="12046" width="20.7109375" style="96" customWidth="1"/>
    <col min="12047" max="12047" width="11.28515625" style="96" customWidth="1"/>
    <col min="12048" max="12049" width="9" style="96" customWidth="1"/>
    <col min="12050" max="12052" width="10.5703125" style="96" bestFit="1" customWidth="1"/>
    <col min="12053" max="12053" width="9" style="96" customWidth="1"/>
    <col min="12054" max="12054" width="11.7109375" style="96" customWidth="1"/>
    <col min="12055" max="12286" width="9" style="96" customWidth="1"/>
    <col min="12287" max="12289" width="9.140625" style="96"/>
    <col min="12290" max="12290" width="5.28515625" style="96" customWidth="1"/>
    <col min="12291" max="12291" width="14.7109375" style="96" customWidth="1"/>
    <col min="12292" max="12292" width="35.85546875" style="96" customWidth="1"/>
    <col min="12293" max="12293" width="2.85546875" style="96" customWidth="1"/>
    <col min="12294" max="12294" width="21.42578125" style="96" bestFit="1" customWidth="1"/>
    <col min="12295" max="12302" width="20.7109375" style="96" customWidth="1"/>
    <col min="12303" max="12303" width="11.28515625" style="96" customWidth="1"/>
    <col min="12304" max="12305" width="9" style="96" customWidth="1"/>
    <col min="12306" max="12308" width="10.5703125" style="96" bestFit="1" customWidth="1"/>
    <col min="12309" max="12309" width="9" style="96" customWidth="1"/>
    <col min="12310" max="12310" width="11.7109375" style="96" customWidth="1"/>
    <col min="12311" max="12542" width="9" style="96" customWidth="1"/>
    <col min="12543" max="12545" width="9.140625" style="96"/>
    <col min="12546" max="12546" width="5.28515625" style="96" customWidth="1"/>
    <col min="12547" max="12547" width="14.7109375" style="96" customWidth="1"/>
    <col min="12548" max="12548" width="35.85546875" style="96" customWidth="1"/>
    <col min="12549" max="12549" width="2.85546875" style="96" customWidth="1"/>
    <col min="12550" max="12550" width="21.42578125" style="96" bestFit="1" customWidth="1"/>
    <col min="12551" max="12558" width="20.7109375" style="96" customWidth="1"/>
    <col min="12559" max="12559" width="11.28515625" style="96" customWidth="1"/>
    <col min="12560" max="12561" width="9" style="96" customWidth="1"/>
    <col min="12562" max="12564" width="10.5703125" style="96" bestFit="1" customWidth="1"/>
    <col min="12565" max="12565" width="9" style="96" customWidth="1"/>
    <col min="12566" max="12566" width="11.7109375" style="96" customWidth="1"/>
    <col min="12567" max="12798" width="9" style="96" customWidth="1"/>
    <col min="12799" max="12801" width="9.140625" style="96"/>
    <col min="12802" max="12802" width="5.28515625" style="96" customWidth="1"/>
    <col min="12803" max="12803" width="14.7109375" style="96" customWidth="1"/>
    <col min="12804" max="12804" width="35.85546875" style="96" customWidth="1"/>
    <col min="12805" max="12805" width="2.85546875" style="96" customWidth="1"/>
    <col min="12806" max="12806" width="21.42578125" style="96" bestFit="1" customWidth="1"/>
    <col min="12807" max="12814" width="20.7109375" style="96" customWidth="1"/>
    <col min="12815" max="12815" width="11.28515625" style="96" customWidth="1"/>
    <col min="12816" max="12817" width="9" style="96" customWidth="1"/>
    <col min="12818" max="12820" width="10.5703125" style="96" bestFit="1" customWidth="1"/>
    <col min="12821" max="12821" width="9" style="96" customWidth="1"/>
    <col min="12822" max="12822" width="11.7109375" style="96" customWidth="1"/>
    <col min="12823" max="13054" width="9" style="96" customWidth="1"/>
    <col min="13055" max="13057" width="9.140625" style="96"/>
    <col min="13058" max="13058" width="5.28515625" style="96" customWidth="1"/>
    <col min="13059" max="13059" width="14.7109375" style="96" customWidth="1"/>
    <col min="13060" max="13060" width="35.85546875" style="96" customWidth="1"/>
    <col min="13061" max="13061" width="2.85546875" style="96" customWidth="1"/>
    <col min="13062" max="13062" width="21.42578125" style="96" bestFit="1" customWidth="1"/>
    <col min="13063" max="13070" width="20.7109375" style="96" customWidth="1"/>
    <col min="13071" max="13071" width="11.28515625" style="96" customWidth="1"/>
    <col min="13072" max="13073" width="9" style="96" customWidth="1"/>
    <col min="13074" max="13076" width="10.5703125" style="96" bestFit="1" customWidth="1"/>
    <col min="13077" max="13077" width="9" style="96" customWidth="1"/>
    <col min="13078" max="13078" width="11.7109375" style="96" customWidth="1"/>
    <col min="13079" max="13310" width="9" style="96" customWidth="1"/>
    <col min="13311" max="13313" width="9.140625" style="96"/>
    <col min="13314" max="13314" width="5.28515625" style="96" customWidth="1"/>
    <col min="13315" max="13315" width="14.7109375" style="96" customWidth="1"/>
    <col min="13316" max="13316" width="35.85546875" style="96" customWidth="1"/>
    <col min="13317" max="13317" width="2.85546875" style="96" customWidth="1"/>
    <col min="13318" max="13318" width="21.42578125" style="96" bestFit="1" customWidth="1"/>
    <col min="13319" max="13326" width="20.7109375" style="96" customWidth="1"/>
    <col min="13327" max="13327" width="11.28515625" style="96" customWidth="1"/>
    <col min="13328" max="13329" width="9" style="96" customWidth="1"/>
    <col min="13330" max="13332" width="10.5703125" style="96" bestFit="1" customWidth="1"/>
    <col min="13333" max="13333" width="9" style="96" customWidth="1"/>
    <col min="13334" max="13334" width="11.7109375" style="96" customWidth="1"/>
    <col min="13335" max="13566" width="9" style="96" customWidth="1"/>
    <col min="13567" max="13569" width="9.140625" style="96"/>
    <col min="13570" max="13570" width="5.28515625" style="96" customWidth="1"/>
    <col min="13571" max="13571" width="14.7109375" style="96" customWidth="1"/>
    <col min="13572" max="13572" width="35.85546875" style="96" customWidth="1"/>
    <col min="13573" max="13573" width="2.85546875" style="96" customWidth="1"/>
    <col min="13574" max="13574" width="21.42578125" style="96" bestFit="1" customWidth="1"/>
    <col min="13575" max="13582" width="20.7109375" style="96" customWidth="1"/>
    <col min="13583" max="13583" width="11.28515625" style="96" customWidth="1"/>
    <col min="13584" max="13585" width="9" style="96" customWidth="1"/>
    <col min="13586" max="13588" width="10.5703125" style="96" bestFit="1" customWidth="1"/>
    <col min="13589" max="13589" width="9" style="96" customWidth="1"/>
    <col min="13590" max="13590" width="11.7109375" style="96" customWidth="1"/>
    <col min="13591" max="13822" width="9" style="96" customWidth="1"/>
    <col min="13823" max="13825" width="9.140625" style="96"/>
    <col min="13826" max="13826" width="5.28515625" style="96" customWidth="1"/>
    <col min="13827" max="13827" width="14.7109375" style="96" customWidth="1"/>
    <col min="13828" max="13828" width="35.85546875" style="96" customWidth="1"/>
    <col min="13829" max="13829" width="2.85546875" style="96" customWidth="1"/>
    <col min="13830" max="13830" width="21.42578125" style="96" bestFit="1" customWidth="1"/>
    <col min="13831" max="13838" width="20.7109375" style="96" customWidth="1"/>
    <col min="13839" max="13839" width="11.28515625" style="96" customWidth="1"/>
    <col min="13840" max="13841" width="9" style="96" customWidth="1"/>
    <col min="13842" max="13844" width="10.5703125" style="96" bestFit="1" customWidth="1"/>
    <col min="13845" max="13845" width="9" style="96" customWidth="1"/>
    <col min="13846" max="13846" width="11.7109375" style="96" customWidth="1"/>
    <col min="13847" max="14078" width="9" style="96" customWidth="1"/>
    <col min="14079" max="14081" width="9.140625" style="96"/>
    <col min="14082" max="14082" width="5.28515625" style="96" customWidth="1"/>
    <col min="14083" max="14083" width="14.7109375" style="96" customWidth="1"/>
    <col min="14084" max="14084" width="35.85546875" style="96" customWidth="1"/>
    <col min="14085" max="14085" width="2.85546875" style="96" customWidth="1"/>
    <col min="14086" max="14086" width="21.42578125" style="96" bestFit="1" customWidth="1"/>
    <col min="14087" max="14094" width="20.7109375" style="96" customWidth="1"/>
    <col min="14095" max="14095" width="11.28515625" style="96" customWidth="1"/>
    <col min="14096" max="14097" width="9" style="96" customWidth="1"/>
    <col min="14098" max="14100" width="10.5703125" style="96" bestFit="1" customWidth="1"/>
    <col min="14101" max="14101" width="9" style="96" customWidth="1"/>
    <col min="14102" max="14102" width="11.7109375" style="96" customWidth="1"/>
    <col min="14103" max="14334" width="9" style="96" customWidth="1"/>
    <col min="14335" max="14337" width="9.140625" style="96"/>
    <col min="14338" max="14338" width="5.28515625" style="96" customWidth="1"/>
    <col min="14339" max="14339" width="14.7109375" style="96" customWidth="1"/>
    <col min="14340" max="14340" width="35.85546875" style="96" customWidth="1"/>
    <col min="14341" max="14341" width="2.85546875" style="96" customWidth="1"/>
    <col min="14342" max="14342" width="21.42578125" style="96" bestFit="1" customWidth="1"/>
    <col min="14343" max="14350" width="20.7109375" style="96" customWidth="1"/>
    <col min="14351" max="14351" width="11.28515625" style="96" customWidth="1"/>
    <col min="14352" max="14353" width="9" style="96" customWidth="1"/>
    <col min="14354" max="14356" width="10.5703125" style="96" bestFit="1" customWidth="1"/>
    <col min="14357" max="14357" width="9" style="96" customWidth="1"/>
    <col min="14358" max="14358" width="11.7109375" style="96" customWidth="1"/>
    <col min="14359" max="14590" width="9" style="96" customWidth="1"/>
    <col min="14591" max="14593" width="9.140625" style="96"/>
    <col min="14594" max="14594" width="5.28515625" style="96" customWidth="1"/>
    <col min="14595" max="14595" width="14.7109375" style="96" customWidth="1"/>
    <col min="14596" max="14596" width="35.85546875" style="96" customWidth="1"/>
    <col min="14597" max="14597" width="2.85546875" style="96" customWidth="1"/>
    <col min="14598" max="14598" width="21.42578125" style="96" bestFit="1" customWidth="1"/>
    <col min="14599" max="14606" width="20.7109375" style="96" customWidth="1"/>
    <col min="14607" max="14607" width="11.28515625" style="96" customWidth="1"/>
    <col min="14608" max="14609" width="9" style="96" customWidth="1"/>
    <col min="14610" max="14612" width="10.5703125" style="96" bestFit="1" customWidth="1"/>
    <col min="14613" max="14613" width="9" style="96" customWidth="1"/>
    <col min="14614" max="14614" width="11.7109375" style="96" customWidth="1"/>
    <col min="14615" max="14846" width="9" style="96" customWidth="1"/>
    <col min="14847" max="14849" width="9.140625" style="96"/>
    <col min="14850" max="14850" width="5.28515625" style="96" customWidth="1"/>
    <col min="14851" max="14851" width="14.7109375" style="96" customWidth="1"/>
    <col min="14852" max="14852" width="35.85546875" style="96" customWidth="1"/>
    <col min="14853" max="14853" width="2.85546875" style="96" customWidth="1"/>
    <col min="14854" max="14854" width="21.42578125" style="96" bestFit="1" customWidth="1"/>
    <col min="14855" max="14862" width="20.7109375" style="96" customWidth="1"/>
    <col min="14863" max="14863" width="11.28515625" style="96" customWidth="1"/>
    <col min="14864" max="14865" width="9" style="96" customWidth="1"/>
    <col min="14866" max="14868" width="10.5703125" style="96" bestFit="1" customWidth="1"/>
    <col min="14869" max="14869" width="9" style="96" customWidth="1"/>
    <col min="14870" max="14870" width="11.7109375" style="96" customWidth="1"/>
    <col min="14871" max="15102" width="9" style="96" customWidth="1"/>
    <col min="15103" max="15105" width="9.140625" style="96"/>
    <col min="15106" max="15106" width="5.28515625" style="96" customWidth="1"/>
    <col min="15107" max="15107" width="14.7109375" style="96" customWidth="1"/>
    <col min="15108" max="15108" width="35.85546875" style="96" customWidth="1"/>
    <col min="15109" max="15109" width="2.85546875" style="96" customWidth="1"/>
    <col min="15110" max="15110" width="21.42578125" style="96" bestFit="1" customWidth="1"/>
    <col min="15111" max="15118" width="20.7109375" style="96" customWidth="1"/>
    <col min="15119" max="15119" width="11.28515625" style="96" customWidth="1"/>
    <col min="15120" max="15121" width="9" style="96" customWidth="1"/>
    <col min="15122" max="15124" width="10.5703125" style="96" bestFit="1" customWidth="1"/>
    <col min="15125" max="15125" width="9" style="96" customWidth="1"/>
    <col min="15126" max="15126" width="11.7109375" style="96" customWidth="1"/>
    <col min="15127" max="15358" width="9" style="96" customWidth="1"/>
    <col min="15359" max="15361" width="9.140625" style="96"/>
    <col min="15362" max="15362" width="5.28515625" style="96" customWidth="1"/>
    <col min="15363" max="15363" width="14.7109375" style="96" customWidth="1"/>
    <col min="15364" max="15364" width="35.85546875" style="96" customWidth="1"/>
    <col min="15365" max="15365" width="2.85546875" style="96" customWidth="1"/>
    <col min="15366" max="15366" width="21.42578125" style="96" bestFit="1" customWidth="1"/>
    <col min="15367" max="15374" width="20.7109375" style="96" customWidth="1"/>
    <col min="15375" max="15375" width="11.28515625" style="96" customWidth="1"/>
    <col min="15376" max="15377" width="9" style="96" customWidth="1"/>
    <col min="15378" max="15380" width="10.5703125" style="96" bestFit="1" customWidth="1"/>
    <col min="15381" max="15381" width="9" style="96" customWidth="1"/>
    <col min="15382" max="15382" width="11.7109375" style="96" customWidth="1"/>
    <col min="15383" max="15614" width="9" style="96" customWidth="1"/>
    <col min="15615" max="15617" width="9.140625" style="96"/>
    <col min="15618" max="15618" width="5.28515625" style="96" customWidth="1"/>
    <col min="15619" max="15619" width="14.7109375" style="96" customWidth="1"/>
    <col min="15620" max="15620" width="35.85546875" style="96" customWidth="1"/>
    <col min="15621" max="15621" width="2.85546875" style="96" customWidth="1"/>
    <col min="15622" max="15622" width="21.42578125" style="96" bestFit="1" customWidth="1"/>
    <col min="15623" max="15630" width="20.7109375" style="96" customWidth="1"/>
    <col min="15631" max="15631" width="11.28515625" style="96" customWidth="1"/>
    <col min="15632" max="15633" width="9" style="96" customWidth="1"/>
    <col min="15634" max="15636" width="10.5703125" style="96" bestFit="1" customWidth="1"/>
    <col min="15637" max="15637" width="9" style="96" customWidth="1"/>
    <col min="15638" max="15638" width="11.7109375" style="96" customWidth="1"/>
    <col min="15639" max="15870" width="9" style="96" customWidth="1"/>
    <col min="15871" max="15873" width="9.140625" style="96"/>
    <col min="15874" max="15874" width="5.28515625" style="96" customWidth="1"/>
    <col min="15875" max="15875" width="14.7109375" style="96" customWidth="1"/>
    <col min="15876" max="15876" width="35.85546875" style="96" customWidth="1"/>
    <col min="15877" max="15877" width="2.85546875" style="96" customWidth="1"/>
    <col min="15878" max="15878" width="21.42578125" style="96" bestFit="1" customWidth="1"/>
    <col min="15879" max="15886" width="20.7109375" style="96" customWidth="1"/>
    <col min="15887" max="15887" width="11.28515625" style="96" customWidth="1"/>
    <col min="15888" max="15889" width="9" style="96" customWidth="1"/>
    <col min="15890" max="15892" width="10.5703125" style="96" bestFit="1" customWidth="1"/>
    <col min="15893" max="15893" width="9" style="96" customWidth="1"/>
    <col min="15894" max="15894" width="11.7109375" style="96" customWidth="1"/>
    <col min="15895" max="16126" width="9" style="96" customWidth="1"/>
    <col min="16127" max="16129" width="9.140625" style="96"/>
    <col min="16130" max="16130" width="5.28515625" style="96" customWidth="1"/>
    <col min="16131" max="16131" width="14.7109375" style="96" customWidth="1"/>
    <col min="16132" max="16132" width="35.85546875" style="96" customWidth="1"/>
    <col min="16133" max="16133" width="2.85546875" style="96" customWidth="1"/>
    <col min="16134" max="16134" width="21.42578125" style="96" bestFit="1" customWidth="1"/>
    <col min="16135" max="16142" width="20.7109375" style="96" customWidth="1"/>
    <col min="16143" max="16143" width="11.28515625" style="96" customWidth="1"/>
    <col min="16144" max="16145" width="9" style="96" customWidth="1"/>
    <col min="16146" max="16148" width="10.5703125" style="96" bestFit="1" customWidth="1"/>
    <col min="16149" max="16149" width="9" style="96" customWidth="1"/>
    <col min="16150" max="16150" width="11.7109375" style="96" customWidth="1"/>
    <col min="16151" max="16382" width="9" style="96" customWidth="1"/>
    <col min="16383" max="16384" width="9.140625" style="96"/>
  </cols>
  <sheetData>
    <row r="1" spans="2:16" ht="15.75" customHeight="1" thickBot="1"/>
    <row r="2" spans="2:16" ht="22.5" customHeight="1">
      <c r="B2" s="100"/>
      <c r="C2" s="101"/>
      <c r="D2" s="234" t="s">
        <v>1239</v>
      </c>
      <c r="E2" s="235">
        <f ca="1">TODAY()</f>
        <v>41723</v>
      </c>
      <c r="F2" s="235"/>
      <c r="G2" s="101"/>
      <c r="H2" s="101"/>
      <c r="I2" s="101"/>
      <c r="J2" s="101"/>
      <c r="K2" s="101"/>
      <c r="L2" s="101"/>
      <c r="M2" s="101"/>
      <c r="N2" s="101"/>
      <c r="O2" s="102"/>
    </row>
    <row r="3" spans="2:16" ht="34.5" customHeight="1">
      <c r="B3" s="103"/>
      <c r="C3" s="104" t="s">
        <v>2</v>
      </c>
      <c r="D3" s="104"/>
      <c r="E3" s="104"/>
      <c r="F3" s="104"/>
      <c r="G3" s="104"/>
      <c r="H3" s="105"/>
      <c r="I3" s="105"/>
      <c r="J3" s="105"/>
      <c r="K3" s="105"/>
      <c r="L3" s="105"/>
      <c r="M3" s="105"/>
      <c r="N3" s="105"/>
      <c r="O3" s="106"/>
    </row>
    <row r="4" spans="2:16" ht="15.75">
      <c r="B4" s="103"/>
      <c r="C4" s="104" t="s">
        <v>120</v>
      </c>
      <c r="D4" s="104"/>
      <c r="E4" s="104"/>
      <c r="F4" s="104"/>
      <c r="G4" s="105"/>
      <c r="H4" s="105"/>
      <c r="I4" s="105"/>
      <c r="J4" s="105"/>
      <c r="K4" s="105"/>
      <c r="L4" s="105"/>
      <c r="M4" s="105"/>
      <c r="N4" s="105"/>
      <c r="O4" s="106"/>
    </row>
    <row r="5" spans="2:16" ht="17.25" customHeight="1">
      <c r="B5" s="103"/>
      <c r="C5" s="104" t="s">
        <v>121</v>
      </c>
      <c r="D5" s="104"/>
      <c r="E5" s="104"/>
      <c r="F5" s="104"/>
      <c r="G5" s="105"/>
      <c r="H5" s="105"/>
      <c r="I5" s="105"/>
      <c r="J5" s="105"/>
      <c r="K5" s="105"/>
      <c r="L5" s="105"/>
      <c r="M5" s="105"/>
      <c r="N5" s="105"/>
      <c r="O5" s="106"/>
    </row>
    <row r="6" spans="2:16" ht="42.75" customHeight="1">
      <c r="B6" s="103"/>
      <c r="C6" s="107"/>
      <c r="D6" s="107"/>
      <c r="E6" s="107"/>
      <c r="F6" s="107"/>
      <c r="G6" s="105"/>
      <c r="H6" s="105"/>
      <c r="I6" s="105"/>
      <c r="J6" s="105"/>
      <c r="K6" s="105"/>
      <c r="L6" s="105"/>
      <c r="M6" s="105"/>
      <c r="N6" s="105"/>
      <c r="O6" s="106"/>
    </row>
    <row r="7" spans="2:16" ht="117.75" customHeight="1" thickBot="1">
      <c r="B7" s="103"/>
      <c r="C7" s="276" t="s">
        <v>1235</v>
      </c>
      <c r="D7" s="276"/>
      <c r="E7" s="276"/>
      <c r="F7" s="276"/>
      <c r="G7" s="105"/>
      <c r="H7" s="105"/>
      <c r="I7" s="105"/>
      <c r="J7" s="105"/>
      <c r="K7" s="105"/>
      <c r="L7" s="105"/>
      <c r="M7" s="105"/>
      <c r="N7" s="105"/>
      <c r="O7" s="106"/>
    </row>
    <row r="8" spans="2:16" ht="18" customHeight="1">
      <c r="B8" s="103"/>
      <c r="C8" s="174" t="s">
        <v>1236</v>
      </c>
      <c r="D8" s="231">
        <v>41732</v>
      </c>
      <c r="E8" s="236">
        <f ca="1">DATE(YEAR($E2),MONTH(D8)+1,DAY(D8))</f>
        <v>41762</v>
      </c>
      <c r="F8" s="236">
        <f t="shared" ref="F8:M8" ca="1" si="0">DATE(YEAR($E2),MONTH(E8)+1,DAY(E8))</f>
        <v>41793</v>
      </c>
      <c r="G8" s="236">
        <f t="shared" ca="1" si="0"/>
        <v>41823</v>
      </c>
      <c r="H8" s="236">
        <f t="shared" ca="1" si="0"/>
        <v>41854</v>
      </c>
      <c r="I8" s="236">
        <f t="shared" ca="1" si="0"/>
        <v>41885</v>
      </c>
      <c r="J8" s="236">
        <f t="shared" ca="1" si="0"/>
        <v>41915</v>
      </c>
      <c r="K8" s="236">
        <f t="shared" ca="1" si="0"/>
        <v>41946</v>
      </c>
      <c r="L8" s="236">
        <f t="shared" ca="1" si="0"/>
        <v>41976</v>
      </c>
      <c r="M8" s="236">
        <f t="shared" ca="1" si="0"/>
        <v>42007</v>
      </c>
      <c r="N8" s="236">
        <f ca="1">DATE(YEAR($E2)+1,MONTH(M8)+1,DAY(M8))</f>
        <v>42038</v>
      </c>
      <c r="O8" s="106"/>
    </row>
    <row r="9" spans="2:16" ht="39" customHeight="1">
      <c r="B9" s="108"/>
      <c r="C9" s="109"/>
      <c r="D9" s="169"/>
      <c r="E9" s="110" t="s">
        <v>122</v>
      </c>
      <c r="F9" s="110" t="s">
        <v>122</v>
      </c>
      <c r="G9" s="110" t="s">
        <v>122</v>
      </c>
      <c r="H9" s="110" t="s">
        <v>122</v>
      </c>
      <c r="I9" s="110" t="s">
        <v>122</v>
      </c>
      <c r="J9" s="110" t="s">
        <v>122</v>
      </c>
      <c r="K9" s="110" t="s">
        <v>122</v>
      </c>
      <c r="L9" s="110" t="s">
        <v>122</v>
      </c>
      <c r="M9" s="110" t="s">
        <v>122</v>
      </c>
      <c r="N9" s="111" t="s">
        <v>122</v>
      </c>
      <c r="O9" s="112"/>
    </row>
    <row r="10" spans="2:16" ht="15.75">
      <c r="B10" s="108"/>
      <c r="C10" s="171" t="s">
        <v>123</v>
      </c>
      <c r="D10" s="170">
        <f>D8</f>
        <v>41732</v>
      </c>
      <c r="E10" s="113"/>
      <c r="F10" s="113"/>
      <c r="G10" s="113"/>
      <c r="H10" s="113"/>
      <c r="I10" s="113"/>
      <c r="J10" s="113"/>
      <c r="K10" s="113"/>
      <c r="L10" s="113"/>
      <c r="M10" s="113"/>
      <c r="N10" s="113"/>
      <c r="O10" s="106"/>
    </row>
    <row r="11" spans="2:16" ht="16.5" thickBot="1">
      <c r="B11" s="108"/>
      <c r="C11" s="114" t="s">
        <v>124</v>
      </c>
      <c r="D11" s="173">
        <v>0</v>
      </c>
      <c r="E11" s="115"/>
      <c r="F11" s="115"/>
      <c r="G11" s="115"/>
      <c r="H11" s="115"/>
      <c r="I11" s="115"/>
      <c r="J11" s="115"/>
      <c r="K11" s="115"/>
      <c r="L11" s="115"/>
      <c r="M11" s="115"/>
      <c r="N11" s="115"/>
      <c r="O11" s="106"/>
    </row>
    <row r="12" spans="2:16" ht="17.25" customHeight="1" thickBot="1">
      <c r="B12" s="103"/>
      <c r="C12" s="109" t="s">
        <v>125</v>
      </c>
      <c r="D12" s="232">
        <f>D10</f>
        <v>41732</v>
      </c>
      <c r="E12" s="233">
        <f t="shared" ref="E12:N12" ca="1" si="1">IF(E10="",E8,E10)</f>
        <v>41762</v>
      </c>
      <c r="F12" s="233">
        <f t="shared" ca="1" si="1"/>
        <v>41793</v>
      </c>
      <c r="G12" s="233">
        <f t="shared" ca="1" si="1"/>
        <v>41823</v>
      </c>
      <c r="H12" s="233">
        <f t="shared" ca="1" si="1"/>
        <v>41854</v>
      </c>
      <c r="I12" s="233">
        <f t="shared" ca="1" si="1"/>
        <v>41885</v>
      </c>
      <c r="J12" s="233">
        <f t="shared" ca="1" si="1"/>
        <v>41915</v>
      </c>
      <c r="K12" s="233">
        <f t="shared" ca="1" si="1"/>
        <v>41946</v>
      </c>
      <c r="L12" s="233">
        <f t="shared" ca="1" si="1"/>
        <v>41976</v>
      </c>
      <c r="M12" s="233">
        <f t="shared" ca="1" si="1"/>
        <v>42007</v>
      </c>
      <c r="N12" s="233">
        <f t="shared" ca="1" si="1"/>
        <v>42038</v>
      </c>
      <c r="O12" s="116"/>
      <c r="P12" s="117"/>
    </row>
    <row r="13" spans="2:16" ht="17.25" customHeight="1" thickBot="1">
      <c r="B13" s="103"/>
      <c r="C13" s="118" t="s">
        <v>126</v>
      </c>
      <c r="D13" s="119">
        <v>0</v>
      </c>
      <c r="E13" s="164">
        <f>E15</f>
        <v>3.8449575893688359E-2</v>
      </c>
      <c r="F13" s="119">
        <f>IF(F10="",IF(AND(F10="",E10&lt;&gt;""),F15+E13+SUMIF($E10:E10,"&lt;&gt;0",$E16:E16),F15+E13),(((F15)*(F12-E8))/(F8-E8))+E13+SUMIF($E10:E10,"&lt;&gt;0",$E16:E16))</f>
        <v>0.13609347442083231</v>
      </c>
      <c r="G13" s="119">
        <f>IF(G10="",IF(AND(G10="",F10&lt;&gt;""),G15+F13+SUMIF($E10:F10,"&lt;&gt;0",$E16:F16),G15+F13),(((G15)*(G12-F8))/(G8-F8))+F13+SUMIF($E10:F10,"&lt;&gt;0",$E16:F16))</f>
        <v>0.24364037775002362</v>
      </c>
      <c r="H13" s="119">
        <f>IF(H10="",IF(AND(H10="",G10&lt;&gt;""),H15+G13+SUMIF($E10:G10,"&lt;&gt;0",$E16:G16),H15+G13),(((H15)*(H12-G8))/(H8-G8))+G13+SUMIF($E10:G10,"&lt;&gt;0",$E16:G16))</f>
        <v>0.38529065318437772</v>
      </c>
      <c r="I13" s="119">
        <f>IF(I10="",IF(AND(I10="",H10&lt;&gt;""),I15+H13+SUMIF($E10:H10,"&lt;&gt;0",$E16:H16),I15+H13),(((I15)*(I12-H8))/(I8-H8))+H13+SUMIF($E10:H10,"&lt;&gt;0",$E16:H16))</f>
        <v>0.49717799703814236</v>
      </c>
      <c r="J13" s="119">
        <f>IF(J10="",IF(AND(J10="",I10&lt;&gt;""),J15+I13+SUMIF($E10:I10,"&lt;&gt;0",$E16:I16),J15+I13),(((J15)*(J12-I8))/(J8-I8))+I13+SUMIF($E10:I10,"&lt;&gt;0",$E16:I16))</f>
        <v>0.62728494790513456</v>
      </c>
      <c r="K13" s="119">
        <f>IF(K10="",IF(AND(K10="",J10&lt;&gt;""),K15+J13+SUMIF($E10:J10,"&lt;&gt;0",$E16:J16),K15+J13),(((K15)*(K12-J8))/(K8-J8))+J13+SUMIF($E10:J10,"&lt;&gt;0",$E16:J16))</f>
        <v>0.80257551752332934</v>
      </c>
      <c r="L13" s="119">
        <f>IF(L10="",IF(AND(L10="",K10&lt;&gt;""),L15+K13+SUMIF($E10:K10,"&lt;&gt;0",$E16:K16),L15+K13),(((L15)*(L12-K8))/(L8-K8))+K13+SUMIF($E10:K10,"&lt;&gt;0",$E16:K16))</f>
        <v>0.91237429415412241</v>
      </c>
      <c r="M13" s="119">
        <f>IF(M10="",IF(AND(M10="",L10&lt;&gt;""),M15+L13+SUMIF($E10:L10,"&lt;&gt;0",$E16:L16),M15+L13),(((M15)*(M12-L8))/(M8-L8))+L13+SUMIF($E10:L10,"&lt;&gt;0",$E16:L16))</f>
        <v>0.96710103566231509</v>
      </c>
      <c r="N13" s="119">
        <f>IF(N10="",IF(AND(N10="",M10&lt;&gt;""),N15+M13+SUMIF($E10:M10,"&lt;&gt;0",$E16:M16),N15+M13),(((N15)*(N12-M8))/(N8-M8))+M13+SUMIF($E10:M10,"&lt;&gt;0",$E16:M16))</f>
        <v>1.0000000000000002</v>
      </c>
      <c r="O13" s="120"/>
      <c r="P13" s="117"/>
    </row>
    <row r="14" spans="2:16" ht="15.75">
      <c r="B14" s="103"/>
      <c r="C14" s="121" t="s">
        <v>127</v>
      </c>
      <c r="D14" s="119">
        <v>0</v>
      </c>
      <c r="E14" s="122">
        <f t="shared" ref="E14:H14" si="2">IF(E11&lt;&gt;"",E11+D14,D14)</f>
        <v>0</v>
      </c>
      <c r="F14" s="119">
        <f t="shared" si="2"/>
        <v>0</v>
      </c>
      <c r="G14" s="119">
        <f t="shared" si="2"/>
        <v>0</v>
      </c>
      <c r="H14" s="119">
        <f t="shared" si="2"/>
        <v>0</v>
      </c>
      <c r="I14" s="119">
        <f t="shared" ref="I14" si="3">IF(I11&lt;&gt;"",I11+H14,H14)</f>
        <v>0</v>
      </c>
      <c r="J14" s="119">
        <f t="shared" ref="J14" si="4">IF(J11&lt;&gt;"",J11+I14,I14)</f>
        <v>0</v>
      </c>
      <c r="K14" s="119">
        <f t="shared" ref="K14" si="5">IF(K11&lt;&gt;"",K11+J14,J14)</f>
        <v>0</v>
      </c>
      <c r="L14" s="119">
        <f t="shared" ref="L14" si="6">IF(L11&lt;&gt;"",L11+K14,K14)</f>
        <v>0</v>
      </c>
      <c r="M14" s="119">
        <f t="shared" ref="M14" si="7">IF(M11&lt;&gt;"",M11+L14,L14)</f>
        <v>0</v>
      </c>
      <c r="N14" s="119">
        <f t="shared" ref="N14" si="8">IF(N11&lt;&gt;"",N11+K14,K14)</f>
        <v>0</v>
      </c>
      <c r="O14" s="106"/>
    </row>
    <row r="15" spans="2:16" ht="17.25" customHeight="1">
      <c r="B15" s="103"/>
      <c r="C15" s="171" t="s">
        <v>128</v>
      </c>
      <c r="D15" s="119">
        <v>0</v>
      </c>
      <c r="E15" s="119">
        <f t="shared" ref="E15:K15" si="9">SUMIF(E19:E54,"&gt;1",E19:E54)/$D55</f>
        <v>3.8449575893688359E-2</v>
      </c>
      <c r="F15" s="119">
        <f t="shared" si="9"/>
        <v>9.764389852714396E-2</v>
      </c>
      <c r="G15" s="119">
        <f t="shared" si="9"/>
        <v>0.10754690332919133</v>
      </c>
      <c r="H15" s="119">
        <f t="shared" si="9"/>
        <v>0.14165027543435407</v>
      </c>
      <c r="I15" s="119">
        <f t="shared" si="9"/>
        <v>0.11188734385376461</v>
      </c>
      <c r="J15" s="119">
        <f t="shared" si="9"/>
        <v>0.13010695086699214</v>
      </c>
      <c r="K15" s="119">
        <f t="shared" si="9"/>
        <v>0.17529056961819475</v>
      </c>
      <c r="L15" s="119">
        <f t="shared" ref="L15:M15" si="10">SUMIF(L19:L54,"&gt;1",L19:L54)/$D55</f>
        <v>0.10979877663079309</v>
      </c>
      <c r="M15" s="119">
        <f t="shared" si="10"/>
        <v>5.4726741508192685E-2</v>
      </c>
      <c r="N15" s="119">
        <f>SUMIF(N19:N54,"&gt;1",N19:N54)/$D55</f>
        <v>3.2898964337685084E-2</v>
      </c>
      <c r="O15" s="106"/>
    </row>
    <row r="16" spans="2:16" ht="15.75" hidden="1">
      <c r="B16" s="103"/>
      <c r="C16" s="171" t="s">
        <v>129</v>
      </c>
      <c r="D16" s="119"/>
      <c r="E16" s="123">
        <f t="shared" ref="E16:K16" si="11">IF(E10&lt;&gt;"",E15+D13-E13,0)</f>
        <v>0</v>
      </c>
      <c r="F16" s="123">
        <f t="shared" si="11"/>
        <v>0</v>
      </c>
      <c r="G16" s="123">
        <f t="shared" si="11"/>
        <v>0</v>
      </c>
      <c r="H16" s="123">
        <f t="shared" si="11"/>
        <v>0</v>
      </c>
      <c r="I16" s="123">
        <f t="shared" si="11"/>
        <v>0</v>
      </c>
      <c r="J16" s="123">
        <f t="shared" si="11"/>
        <v>0</v>
      </c>
      <c r="K16" s="123">
        <f t="shared" si="11"/>
        <v>0</v>
      </c>
      <c r="L16" s="123">
        <f t="shared" ref="L16" si="12">IF(L10&lt;&gt;"",L15+K13-L13,0)</f>
        <v>0</v>
      </c>
      <c r="M16" s="123">
        <f t="shared" ref="M16" si="13">IF(M10&lt;&gt;"",M15+L13-M13,0)</f>
        <v>0</v>
      </c>
      <c r="N16" s="123">
        <f>IF(N10&lt;&gt;"",N15+K13-N13,0)</f>
        <v>0</v>
      </c>
      <c r="O16" s="106"/>
    </row>
    <row r="17" spans="2:254" ht="16.5" thickBot="1">
      <c r="B17" s="103"/>
      <c r="C17" s="114" t="s">
        <v>143</v>
      </c>
      <c r="D17" s="172">
        <v>0</v>
      </c>
      <c r="E17" s="123" t="str">
        <f>IF(E10&lt;&gt;0,E13-E14,"")</f>
        <v/>
      </c>
      <c r="F17" s="123" t="str">
        <f t="shared" ref="F17:N17" si="14">IF(F10&lt;&gt;0,F13-F14,"")</f>
        <v/>
      </c>
      <c r="G17" s="123" t="str">
        <f t="shared" si="14"/>
        <v/>
      </c>
      <c r="H17" s="123" t="str">
        <f t="shared" si="14"/>
        <v/>
      </c>
      <c r="I17" s="123" t="str">
        <f t="shared" si="14"/>
        <v/>
      </c>
      <c r="J17" s="123" t="str">
        <f t="shared" si="14"/>
        <v/>
      </c>
      <c r="K17" s="123" t="str">
        <f t="shared" si="14"/>
        <v/>
      </c>
      <c r="L17" s="123" t="str">
        <f t="shared" ref="L17:M17" si="15">IF(L10&lt;&gt;0,L13-L14,"")</f>
        <v/>
      </c>
      <c r="M17" s="123" t="str">
        <f t="shared" si="15"/>
        <v/>
      </c>
      <c r="N17" s="123" t="str">
        <f t="shared" si="14"/>
        <v/>
      </c>
      <c r="O17" s="105"/>
    </row>
    <row r="18" spans="2:254" ht="33" customHeight="1" thickBot="1">
      <c r="B18" s="160" t="s">
        <v>16</v>
      </c>
      <c r="C18" s="161" t="s">
        <v>17</v>
      </c>
      <c r="D18" s="162" t="s">
        <v>130</v>
      </c>
      <c r="E18" s="162" t="s">
        <v>131</v>
      </c>
      <c r="F18" s="162" t="s">
        <v>132</v>
      </c>
      <c r="G18" s="162" t="s">
        <v>133</v>
      </c>
      <c r="H18" s="162" t="s">
        <v>134</v>
      </c>
      <c r="I18" s="162" t="s">
        <v>135</v>
      </c>
      <c r="J18" s="162" t="s">
        <v>136</v>
      </c>
      <c r="K18" s="162" t="s">
        <v>137</v>
      </c>
      <c r="L18" s="162" t="s">
        <v>138</v>
      </c>
      <c r="M18" s="162" t="s">
        <v>1237</v>
      </c>
      <c r="N18" s="162" t="s">
        <v>1238</v>
      </c>
      <c r="O18" s="163" t="s">
        <v>50</v>
      </c>
    </row>
    <row r="19" spans="2:254" ht="15.75">
      <c r="B19" s="124" t="s">
        <v>55</v>
      </c>
      <c r="C19" s="125" t="s">
        <v>56</v>
      </c>
      <c r="D19" s="126">
        <f>PLANILHA!S14</f>
        <v>55539.000000000007</v>
      </c>
      <c r="E19" s="127">
        <f>IF(E20&lt;&gt;"",$D19*E20,0)</f>
        <v>5553.9000000000015</v>
      </c>
      <c r="F19" s="127">
        <f t="shared" ref="F19:N19" si="16">IF(F20&lt;&gt;"",$D19*F20,0)</f>
        <v>5553.9000000000015</v>
      </c>
      <c r="G19" s="127">
        <f t="shared" si="16"/>
        <v>5553.9000000000015</v>
      </c>
      <c r="H19" s="127">
        <f t="shared" si="16"/>
        <v>5553.9000000000015</v>
      </c>
      <c r="I19" s="127">
        <f t="shared" si="16"/>
        <v>5553.9000000000015</v>
      </c>
      <c r="J19" s="127">
        <f t="shared" si="16"/>
        <v>5553.9000000000015</v>
      </c>
      <c r="K19" s="127">
        <f t="shared" si="16"/>
        <v>5553.9000000000015</v>
      </c>
      <c r="L19" s="127">
        <f t="shared" si="16"/>
        <v>5553.9000000000015</v>
      </c>
      <c r="M19" s="127">
        <f t="shared" si="16"/>
        <v>5553.9000000000015</v>
      </c>
      <c r="N19" s="128">
        <f t="shared" si="16"/>
        <v>5553.9000000000015</v>
      </c>
      <c r="O19" s="155"/>
    </row>
    <row r="20" spans="2:254" s="129" customFormat="1" ht="15.75">
      <c r="B20" s="130"/>
      <c r="C20" s="131"/>
      <c r="D20" s="132"/>
      <c r="E20" s="133">
        <v>0.1</v>
      </c>
      <c r="F20" s="133">
        <v>0.1</v>
      </c>
      <c r="G20" s="133">
        <v>0.1</v>
      </c>
      <c r="H20" s="133">
        <v>0.1</v>
      </c>
      <c r="I20" s="133">
        <v>0.1</v>
      </c>
      <c r="J20" s="133">
        <v>0.1</v>
      </c>
      <c r="K20" s="133">
        <v>0.1</v>
      </c>
      <c r="L20" s="133">
        <v>0.1</v>
      </c>
      <c r="M20" s="133">
        <v>0.1</v>
      </c>
      <c r="N20" s="133">
        <v>0.1</v>
      </c>
      <c r="O20" s="156">
        <f t="shared" ref="O20:O54" si="17">SUM(E20:N20)</f>
        <v>0.99999999999999989</v>
      </c>
      <c r="P20" s="136"/>
      <c r="Q20" s="154"/>
      <c r="R20" s="154"/>
      <c r="S20" s="154"/>
      <c r="T20" s="154"/>
      <c r="U20" s="136"/>
      <c r="V20" s="154"/>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c r="DC20" s="136"/>
      <c r="DD20" s="136"/>
      <c r="DE20" s="136"/>
      <c r="DF20" s="136"/>
      <c r="DG20" s="136"/>
      <c r="DH20" s="136"/>
      <c r="DI20" s="136"/>
      <c r="DJ20" s="136"/>
      <c r="DK20" s="136"/>
      <c r="DL20" s="136"/>
      <c r="DM20" s="136"/>
      <c r="DN20" s="136"/>
      <c r="DO20" s="136"/>
      <c r="DP20" s="136"/>
      <c r="DQ20" s="136"/>
      <c r="DR20" s="136"/>
      <c r="DS20" s="136"/>
      <c r="DT20" s="136"/>
      <c r="DU20" s="136"/>
      <c r="DV20" s="136"/>
      <c r="DW20" s="136"/>
      <c r="DX20" s="136"/>
      <c r="DY20" s="136"/>
      <c r="DZ20" s="136"/>
      <c r="EA20" s="136"/>
      <c r="EB20" s="136"/>
      <c r="EC20" s="136"/>
      <c r="ED20" s="136"/>
      <c r="EE20" s="136"/>
      <c r="EF20" s="136"/>
      <c r="EG20" s="136"/>
      <c r="EH20" s="136"/>
      <c r="EI20" s="136"/>
      <c r="EJ20" s="136"/>
      <c r="EK20" s="136"/>
      <c r="EL20" s="136"/>
      <c r="EM20" s="136"/>
      <c r="EN20" s="136"/>
      <c r="EO20" s="136"/>
      <c r="EP20" s="136"/>
      <c r="EQ20" s="136"/>
      <c r="ER20" s="136"/>
      <c r="ES20" s="136"/>
      <c r="ET20" s="136"/>
      <c r="EU20" s="136"/>
      <c r="EV20" s="136"/>
      <c r="EW20" s="136"/>
      <c r="EX20" s="136"/>
      <c r="EY20" s="136"/>
      <c r="EZ20" s="136"/>
      <c r="FA20" s="136"/>
      <c r="FB20" s="136"/>
      <c r="FC20" s="136"/>
      <c r="FD20" s="136"/>
      <c r="FE20" s="136"/>
      <c r="FF20" s="136"/>
      <c r="FG20" s="136"/>
      <c r="FH20" s="136"/>
      <c r="FI20" s="136"/>
      <c r="FJ20" s="136"/>
      <c r="FK20" s="136"/>
      <c r="FL20" s="136"/>
      <c r="FM20" s="136"/>
      <c r="FN20" s="136"/>
      <c r="FO20" s="136"/>
      <c r="FP20" s="136"/>
      <c r="FQ20" s="136"/>
      <c r="FR20" s="136"/>
      <c r="FS20" s="136"/>
      <c r="FT20" s="136"/>
      <c r="FU20" s="136"/>
      <c r="FV20" s="136"/>
      <c r="FW20" s="136"/>
      <c r="FX20" s="136"/>
      <c r="FY20" s="136"/>
      <c r="FZ20" s="136"/>
      <c r="GA20" s="136"/>
      <c r="GB20" s="136"/>
      <c r="GC20" s="136"/>
      <c r="GD20" s="136"/>
      <c r="GE20" s="136"/>
      <c r="GF20" s="136"/>
      <c r="GG20" s="136"/>
      <c r="GH20" s="136"/>
      <c r="GI20" s="136"/>
      <c r="GJ20" s="136"/>
      <c r="GK20" s="136"/>
      <c r="GL20" s="136"/>
      <c r="GM20" s="136"/>
      <c r="GN20" s="136"/>
      <c r="GO20" s="136"/>
      <c r="GP20" s="136"/>
      <c r="GQ20" s="136"/>
      <c r="GR20" s="136"/>
      <c r="GS20" s="136"/>
      <c r="GT20" s="136"/>
      <c r="GU20" s="136"/>
      <c r="GV20" s="136"/>
      <c r="GW20" s="136"/>
      <c r="GX20" s="136"/>
      <c r="GY20" s="136"/>
      <c r="GZ20" s="136"/>
      <c r="HA20" s="136"/>
      <c r="HB20" s="136"/>
      <c r="HC20" s="136"/>
      <c r="HD20" s="136"/>
      <c r="HE20" s="136"/>
      <c r="HF20" s="136"/>
      <c r="HG20" s="136"/>
      <c r="HH20" s="136"/>
      <c r="HI20" s="136"/>
      <c r="HJ20" s="136"/>
      <c r="HK20" s="136"/>
      <c r="HL20" s="136"/>
      <c r="HM20" s="136"/>
      <c r="HN20" s="136"/>
      <c r="HO20" s="136"/>
      <c r="HP20" s="136"/>
      <c r="HQ20" s="136"/>
      <c r="HR20" s="136"/>
      <c r="HS20" s="136"/>
      <c r="HT20" s="136"/>
      <c r="HU20" s="136"/>
      <c r="HV20" s="136"/>
      <c r="HW20" s="136"/>
      <c r="HX20" s="136"/>
      <c r="HY20" s="136"/>
      <c r="HZ20" s="136"/>
      <c r="IA20" s="136"/>
      <c r="IB20" s="136"/>
      <c r="IC20" s="136"/>
      <c r="ID20" s="136"/>
      <c r="IE20" s="136"/>
      <c r="IF20" s="136"/>
      <c r="IG20" s="136"/>
      <c r="IH20" s="136"/>
      <c r="II20" s="136"/>
      <c r="IJ20" s="136"/>
      <c r="IK20" s="136"/>
      <c r="IL20" s="136"/>
      <c r="IM20" s="136"/>
      <c r="IN20" s="136"/>
      <c r="IO20" s="136"/>
      <c r="IP20" s="136"/>
      <c r="IQ20" s="136"/>
      <c r="IR20" s="136"/>
      <c r="IS20" s="136"/>
      <c r="IT20" s="136"/>
    </row>
    <row r="21" spans="2:254" ht="15.75">
      <c r="B21" s="137" t="s">
        <v>62</v>
      </c>
      <c r="C21" s="138" t="s">
        <v>156</v>
      </c>
      <c r="D21" s="139">
        <f>PLANILHA!S19</f>
        <v>19162.332000000002</v>
      </c>
      <c r="E21" s="140">
        <f>IF(E22&lt;&gt;"",$D21*E22,0)</f>
        <v>9581.1660000000011</v>
      </c>
      <c r="F21" s="140">
        <f t="shared" ref="F21:N21" si="18">IF(F22&lt;&gt;"",$D21*F22,0)</f>
        <v>9581.1660000000011</v>
      </c>
      <c r="G21" s="140">
        <f t="shared" si="18"/>
        <v>0</v>
      </c>
      <c r="H21" s="140">
        <f t="shared" si="18"/>
        <v>0</v>
      </c>
      <c r="I21" s="140">
        <f t="shared" si="18"/>
        <v>0</v>
      </c>
      <c r="J21" s="140">
        <f t="shared" si="18"/>
        <v>0</v>
      </c>
      <c r="K21" s="140">
        <f t="shared" si="18"/>
        <v>0</v>
      </c>
      <c r="L21" s="140">
        <f t="shared" si="18"/>
        <v>0</v>
      </c>
      <c r="M21" s="140">
        <f t="shared" si="18"/>
        <v>0</v>
      </c>
      <c r="N21" s="141">
        <f t="shared" si="18"/>
        <v>0</v>
      </c>
      <c r="O21" s="157"/>
    </row>
    <row r="22" spans="2:254" s="129" customFormat="1" ht="15.75">
      <c r="B22" s="130"/>
      <c r="C22" s="131"/>
      <c r="D22" s="132"/>
      <c r="E22" s="134">
        <v>0.5</v>
      </c>
      <c r="F22" s="134">
        <v>0.5</v>
      </c>
      <c r="G22" s="134"/>
      <c r="H22" s="134"/>
      <c r="I22" s="134"/>
      <c r="J22" s="134"/>
      <c r="K22" s="134"/>
      <c r="L22" s="134"/>
      <c r="M22" s="134"/>
      <c r="N22" s="135"/>
      <c r="O22" s="156">
        <f t="shared" si="17"/>
        <v>1</v>
      </c>
      <c r="P22" s="136"/>
      <c r="Q22" s="154"/>
      <c r="R22" s="154"/>
      <c r="S22" s="154"/>
      <c r="T22" s="154"/>
      <c r="U22" s="136"/>
      <c r="V22" s="154"/>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row>
    <row r="23" spans="2:254" ht="15.75">
      <c r="B23" s="137" t="s">
        <v>70</v>
      </c>
      <c r="C23" s="142" t="s">
        <v>63</v>
      </c>
      <c r="D23" s="139">
        <f>PLANILHA!S27</f>
        <v>76157.129199999996</v>
      </c>
      <c r="E23" s="140">
        <f>IF(E24&lt;&gt;"",$D23*E24,0)</f>
        <v>22847.138759999998</v>
      </c>
      <c r="F23" s="140">
        <f t="shared" ref="F23:N23" si="19">IF(F24&lt;&gt;"",$D23*F24,0)</f>
        <v>45694.277519999996</v>
      </c>
      <c r="G23" s="140">
        <f t="shared" si="19"/>
        <v>7615.7129199999999</v>
      </c>
      <c r="H23" s="140">
        <f t="shared" si="19"/>
        <v>0</v>
      </c>
      <c r="I23" s="140">
        <f t="shared" si="19"/>
        <v>0</v>
      </c>
      <c r="J23" s="140">
        <f t="shared" si="19"/>
        <v>0</v>
      </c>
      <c r="K23" s="140">
        <f t="shared" si="19"/>
        <v>0</v>
      </c>
      <c r="L23" s="140">
        <f t="shared" si="19"/>
        <v>0</v>
      </c>
      <c r="M23" s="140">
        <f t="shared" si="19"/>
        <v>0</v>
      </c>
      <c r="N23" s="141">
        <f t="shared" si="19"/>
        <v>0</v>
      </c>
      <c r="O23" s="157"/>
    </row>
    <row r="24" spans="2:254" s="129" customFormat="1" ht="15.75">
      <c r="B24" s="130"/>
      <c r="C24" s="143"/>
      <c r="D24" s="132"/>
      <c r="E24" s="134">
        <v>0.3</v>
      </c>
      <c r="F24" s="134">
        <v>0.6</v>
      </c>
      <c r="G24" s="134">
        <v>0.1</v>
      </c>
      <c r="H24" s="134"/>
      <c r="I24" s="134"/>
      <c r="J24" s="134"/>
      <c r="K24" s="134"/>
      <c r="L24" s="134"/>
      <c r="M24" s="134"/>
      <c r="N24" s="144"/>
      <c r="O24" s="156">
        <f t="shared" si="17"/>
        <v>0.99999999999999989</v>
      </c>
      <c r="P24" s="136"/>
      <c r="Q24" s="154"/>
      <c r="R24" s="154"/>
      <c r="S24" s="154"/>
      <c r="T24" s="154"/>
      <c r="U24" s="136"/>
      <c r="V24" s="154"/>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row>
    <row r="25" spans="2:254" ht="15.75">
      <c r="B25" s="137" t="s">
        <v>71</v>
      </c>
      <c r="C25" s="142" t="s">
        <v>204</v>
      </c>
      <c r="D25" s="145">
        <f>PLANILHA!S39</f>
        <v>178138.25710000002</v>
      </c>
      <c r="E25" s="140">
        <f>IF(E26&lt;&gt;"",$D25*E26,0)</f>
        <v>0</v>
      </c>
      <c r="F25" s="140">
        <f t="shared" ref="F25:N25" si="20">IF(F26&lt;&gt;"",$D25*F26,0)</f>
        <v>35627.651420000002</v>
      </c>
      <c r="G25" s="140">
        <f t="shared" si="20"/>
        <v>62348.389985000002</v>
      </c>
      <c r="H25" s="140">
        <f t="shared" si="20"/>
        <v>62348.389985000002</v>
      </c>
      <c r="I25" s="140">
        <f t="shared" si="20"/>
        <v>17813.825710000001</v>
      </c>
      <c r="J25" s="140">
        <f t="shared" si="20"/>
        <v>0</v>
      </c>
      <c r="K25" s="140">
        <f t="shared" si="20"/>
        <v>0</v>
      </c>
      <c r="L25" s="140">
        <f t="shared" si="20"/>
        <v>0</v>
      </c>
      <c r="M25" s="140">
        <f t="shared" si="20"/>
        <v>0</v>
      </c>
      <c r="N25" s="141">
        <f t="shared" si="20"/>
        <v>0</v>
      </c>
      <c r="O25" s="158"/>
    </row>
    <row r="26" spans="2:254" s="129" customFormat="1" ht="15.75">
      <c r="B26" s="130"/>
      <c r="C26" s="143"/>
      <c r="D26" s="146"/>
      <c r="E26" s="134"/>
      <c r="F26" s="134">
        <v>0.2</v>
      </c>
      <c r="G26" s="134">
        <v>0.35</v>
      </c>
      <c r="H26" s="134">
        <v>0.35</v>
      </c>
      <c r="I26" s="134">
        <v>0.1</v>
      </c>
      <c r="J26" s="134"/>
      <c r="K26" s="134"/>
      <c r="L26" s="134"/>
      <c r="M26" s="134"/>
      <c r="N26" s="135"/>
      <c r="O26" s="159">
        <f t="shared" si="17"/>
        <v>1</v>
      </c>
      <c r="P26" s="136"/>
      <c r="Q26" s="154"/>
      <c r="R26" s="154"/>
      <c r="S26" s="154"/>
      <c r="T26" s="154"/>
      <c r="U26" s="136"/>
      <c r="V26" s="154"/>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c r="BC26" s="136"/>
      <c r="BD26" s="136"/>
      <c r="BE26" s="136"/>
      <c r="BF26" s="136"/>
      <c r="BG26" s="136"/>
      <c r="BH26" s="136"/>
      <c r="BI26" s="136"/>
      <c r="BJ26" s="136"/>
      <c r="BK26" s="136"/>
      <c r="BL26" s="136"/>
      <c r="BM26" s="136"/>
      <c r="BN26" s="136"/>
      <c r="BO26" s="136"/>
      <c r="BP26" s="136"/>
      <c r="BQ26" s="136"/>
      <c r="BR26" s="136"/>
      <c r="BS26" s="136"/>
      <c r="BT26" s="136"/>
      <c r="BU26" s="136"/>
      <c r="BV26" s="136"/>
      <c r="BW26" s="136"/>
      <c r="BX26" s="136"/>
      <c r="BY26" s="136"/>
      <c r="BZ26" s="136"/>
      <c r="CA26" s="136"/>
      <c r="CB26" s="136"/>
      <c r="CC26" s="136"/>
      <c r="CD26" s="136"/>
      <c r="CE26" s="136"/>
      <c r="CF26" s="136"/>
      <c r="CG26" s="136"/>
      <c r="CH26" s="136"/>
      <c r="CI26" s="136"/>
      <c r="CJ26" s="136"/>
      <c r="CK26" s="136"/>
      <c r="CL26" s="136"/>
      <c r="CM26" s="136"/>
      <c r="CN26" s="136"/>
      <c r="CO26" s="136"/>
      <c r="CP26" s="136"/>
      <c r="CQ26" s="136"/>
      <c r="CR26" s="136"/>
      <c r="CS26" s="136"/>
      <c r="CT26" s="136"/>
      <c r="CU26" s="136"/>
      <c r="CV26" s="136"/>
      <c r="CW26" s="136"/>
      <c r="CX26" s="136"/>
      <c r="CY26" s="136"/>
      <c r="CZ26" s="136"/>
      <c r="DA26" s="136"/>
      <c r="DB26" s="136"/>
      <c r="DC26" s="136"/>
      <c r="DD26" s="136"/>
      <c r="DE26" s="136"/>
      <c r="DF26" s="136"/>
      <c r="DG26" s="136"/>
      <c r="DH26" s="136"/>
      <c r="DI26" s="136"/>
      <c r="DJ26" s="136"/>
      <c r="DK26" s="136"/>
      <c r="DL26" s="136"/>
      <c r="DM26" s="136"/>
      <c r="DN26" s="136"/>
      <c r="DO26" s="136"/>
      <c r="DP26" s="136"/>
      <c r="DQ26" s="136"/>
      <c r="DR26" s="136"/>
      <c r="DS26" s="136"/>
      <c r="DT26" s="136"/>
      <c r="DU26" s="136"/>
      <c r="DV26" s="136"/>
      <c r="DW26" s="136"/>
      <c r="DX26" s="136"/>
      <c r="DY26" s="136"/>
      <c r="DZ26" s="136"/>
      <c r="EA26" s="136"/>
      <c r="EB26" s="136"/>
      <c r="EC26" s="136"/>
      <c r="ED26" s="136"/>
      <c r="EE26" s="136"/>
      <c r="EF26" s="136"/>
      <c r="EG26" s="136"/>
      <c r="EH26" s="136"/>
      <c r="EI26" s="136"/>
      <c r="EJ26" s="136"/>
      <c r="EK26" s="136"/>
      <c r="EL26" s="136"/>
      <c r="EM26" s="136"/>
      <c r="EN26" s="136"/>
      <c r="EO26" s="136"/>
      <c r="EP26" s="136"/>
      <c r="EQ26" s="136"/>
      <c r="ER26" s="136"/>
      <c r="ES26" s="136"/>
      <c r="ET26" s="136"/>
      <c r="EU26" s="136"/>
      <c r="EV26" s="136"/>
      <c r="EW26" s="136"/>
      <c r="EX26" s="136"/>
      <c r="EY26" s="136"/>
      <c r="EZ26" s="136"/>
      <c r="FA26" s="136"/>
      <c r="FB26" s="136"/>
      <c r="FC26" s="136"/>
      <c r="FD26" s="136"/>
      <c r="FE26" s="136"/>
      <c r="FF26" s="136"/>
      <c r="FG26" s="136"/>
      <c r="FH26" s="136"/>
      <c r="FI26" s="136"/>
      <c r="FJ26" s="136"/>
      <c r="FK26" s="136"/>
      <c r="FL26" s="136"/>
      <c r="FM26" s="136"/>
      <c r="FN26" s="136"/>
      <c r="FO26" s="136"/>
      <c r="FP26" s="136"/>
      <c r="FQ26" s="136"/>
      <c r="FR26" s="136"/>
      <c r="FS26" s="136"/>
      <c r="FT26" s="136"/>
      <c r="FU26" s="136"/>
      <c r="FV26" s="136"/>
      <c r="FW26" s="136"/>
      <c r="FX26" s="136"/>
      <c r="FY26" s="136"/>
      <c r="FZ26" s="136"/>
      <c r="GA26" s="136"/>
      <c r="GB26" s="136"/>
      <c r="GC26" s="136"/>
      <c r="GD26" s="136"/>
      <c r="GE26" s="136"/>
      <c r="GF26" s="136"/>
      <c r="GG26" s="136"/>
      <c r="GH26" s="136"/>
      <c r="GI26" s="136"/>
      <c r="GJ26" s="136"/>
      <c r="GK26" s="136"/>
      <c r="GL26" s="136"/>
      <c r="GM26" s="136"/>
      <c r="GN26" s="136"/>
      <c r="GO26" s="136"/>
      <c r="GP26" s="136"/>
      <c r="GQ26" s="136"/>
      <c r="GR26" s="136"/>
      <c r="GS26" s="136"/>
      <c r="GT26" s="136"/>
      <c r="GU26" s="136"/>
      <c r="GV26" s="136"/>
      <c r="GW26" s="136"/>
      <c r="GX26" s="136"/>
      <c r="GY26" s="136"/>
      <c r="GZ26" s="136"/>
      <c r="HA26" s="136"/>
      <c r="HB26" s="136"/>
      <c r="HC26" s="136"/>
      <c r="HD26" s="136"/>
      <c r="HE26" s="136"/>
      <c r="HF26" s="136"/>
      <c r="HG26" s="136"/>
      <c r="HH26" s="136"/>
      <c r="HI26" s="136"/>
      <c r="HJ26" s="136"/>
      <c r="HK26" s="136"/>
      <c r="HL26" s="136"/>
      <c r="HM26" s="136"/>
      <c r="HN26" s="136"/>
      <c r="HO26" s="136"/>
      <c r="HP26" s="136"/>
      <c r="HQ26" s="136"/>
      <c r="HR26" s="136"/>
      <c r="HS26" s="136"/>
      <c r="HT26" s="136"/>
      <c r="HU26" s="136"/>
      <c r="HV26" s="136"/>
      <c r="HW26" s="136"/>
      <c r="HX26" s="136"/>
      <c r="HY26" s="136"/>
      <c r="HZ26" s="136"/>
      <c r="IA26" s="136"/>
      <c r="IB26" s="136"/>
      <c r="IC26" s="136"/>
      <c r="ID26" s="136"/>
      <c r="IE26" s="136"/>
      <c r="IF26" s="136"/>
      <c r="IG26" s="136"/>
      <c r="IH26" s="136"/>
      <c r="II26" s="136"/>
      <c r="IJ26" s="136"/>
      <c r="IK26" s="136"/>
      <c r="IL26" s="136"/>
      <c r="IM26" s="136"/>
      <c r="IN26" s="136"/>
      <c r="IO26" s="136"/>
      <c r="IP26" s="136"/>
      <c r="IQ26" s="136"/>
      <c r="IR26" s="136"/>
      <c r="IS26" s="136"/>
      <c r="IT26" s="136"/>
    </row>
    <row r="27" spans="2:254" ht="15.75">
      <c r="B27" s="137" t="s">
        <v>72</v>
      </c>
      <c r="C27" s="138" t="s">
        <v>255</v>
      </c>
      <c r="D27" s="139">
        <f>PLANILHA!S60</f>
        <v>144357.7586</v>
      </c>
      <c r="E27" s="140">
        <f>IF(E28&lt;&gt;"",$D27*E28,0)</f>
        <v>0</v>
      </c>
      <c r="F27" s="140">
        <f t="shared" ref="F27:N27" si="21">IF(F28&lt;&gt;"",$D27*F28,0)</f>
        <v>0</v>
      </c>
      <c r="G27" s="140">
        <f t="shared" si="21"/>
        <v>21653.663789999999</v>
      </c>
      <c r="H27" s="140">
        <f t="shared" si="21"/>
        <v>57743.103440000006</v>
      </c>
      <c r="I27" s="140">
        <f t="shared" si="21"/>
        <v>57743.103440000006</v>
      </c>
      <c r="J27" s="140">
        <f t="shared" si="21"/>
        <v>7217.8879300000008</v>
      </c>
      <c r="K27" s="140">
        <f t="shared" si="21"/>
        <v>0</v>
      </c>
      <c r="L27" s="140">
        <f t="shared" si="21"/>
        <v>0</v>
      </c>
      <c r="M27" s="140">
        <f t="shared" si="21"/>
        <v>0</v>
      </c>
      <c r="N27" s="140">
        <f t="shared" si="21"/>
        <v>0</v>
      </c>
      <c r="O27" s="157"/>
    </row>
    <row r="28" spans="2:254" s="129" customFormat="1" ht="15.75">
      <c r="B28" s="130"/>
      <c r="C28" s="131"/>
      <c r="D28" s="132"/>
      <c r="E28" s="134"/>
      <c r="F28" s="134"/>
      <c r="G28" s="134">
        <v>0.15</v>
      </c>
      <c r="H28" s="134">
        <v>0.4</v>
      </c>
      <c r="I28" s="134">
        <v>0.4</v>
      </c>
      <c r="J28" s="134">
        <v>0.05</v>
      </c>
      <c r="K28" s="134"/>
      <c r="L28" s="134"/>
      <c r="M28" s="134"/>
      <c r="N28" s="135"/>
      <c r="O28" s="156">
        <f t="shared" si="17"/>
        <v>1</v>
      </c>
      <c r="P28" s="136"/>
      <c r="Q28" s="154"/>
      <c r="R28" s="154"/>
      <c r="S28" s="154"/>
      <c r="T28" s="154"/>
      <c r="U28" s="136"/>
      <c r="V28" s="154"/>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c r="BC28" s="136"/>
      <c r="BD28" s="136"/>
      <c r="BE28" s="136"/>
      <c r="BF28" s="136"/>
      <c r="BG28" s="136"/>
      <c r="BH28" s="136"/>
      <c r="BI28" s="136"/>
      <c r="BJ28" s="136"/>
      <c r="BK28" s="136"/>
      <c r="BL28" s="136"/>
      <c r="BM28" s="136"/>
      <c r="BN28" s="136"/>
      <c r="BO28" s="136"/>
      <c r="BP28" s="136"/>
      <c r="BQ28" s="136"/>
      <c r="BR28" s="136"/>
      <c r="BS28" s="136"/>
      <c r="BT28" s="136"/>
      <c r="BU28" s="136"/>
      <c r="BV28" s="136"/>
      <c r="BW28" s="136"/>
      <c r="BX28" s="136"/>
      <c r="BY28" s="136"/>
      <c r="BZ28" s="136"/>
      <c r="CA28" s="136"/>
      <c r="CB28" s="136"/>
      <c r="CC28" s="136"/>
      <c r="CD28" s="136"/>
      <c r="CE28" s="136"/>
      <c r="CF28" s="136"/>
      <c r="CG28" s="136"/>
      <c r="CH28" s="136"/>
      <c r="CI28" s="136"/>
      <c r="CJ28" s="136"/>
      <c r="CK28" s="136"/>
      <c r="CL28" s="136"/>
      <c r="CM28" s="136"/>
      <c r="CN28" s="136"/>
      <c r="CO28" s="136"/>
      <c r="CP28" s="136"/>
      <c r="CQ28" s="136"/>
      <c r="CR28" s="136"/>
      <c r="CS28" s="136"/>
      <c r="CT28" s="136"/>
      <c r="CU28" s="136"/>
      <c r="CV28" s="136"/>
      <c r="CW28" s="136"/>
      <c r="CX28" s="136"/>
      <c r="CY28" s="136"/>
      <c r="CZ28" s="136"/>
      <c r="DA28" s="136"/>
      <c r="DB28" s="136"/>
      <c r="DC28" s="136"/>
      <c r="DD28" s="136"/>
      <c r="DE28" s="136"/>
      <c r="DF28" s="136"/>
      <c r="DG28" s="136"/>
      <c r="DH28" s="136"/>
      <c r="DI28" s="136"/>
      <c r="DJ28" s="136"/>
      <c r="DK28" s="136"/>
      <c r="DL28" s="136"/>
      <c r="DM28" s="136"/>
      <c r="DN28" s="136"/>
      <c r="DO28" s="136"/>
      <c r="DP28" s="136"/>
      <c r="DQ28" s="136"/>
      <c r="DR28" s="136"/>
      <c r="DS28" s="136"/>
      <c r="DT28" s="136"/>
      <c r="DU28" s="136"/>
      <c r="DV28" s="136"/>
      <c r="DW28" s="136"/>
      <c r="DX28" s="136"/>
      <c r="DY28" s="136"/>
      <c r="DZ28" s="136"/>
      <c r="EA28" s="136"/>
      <c r="EB28" s="136"/>
      <c r="EC28" s="136"/>
      <c r="ED28" s="136"/>
      <c r="EE28" s="136"/>
      <c r="EF28" s="136"/>
      <c r="EG28" s="136"/>
      <c r="EH28" s="136"/>
      <c r="EI28" s="136"/>
      <c r="EJ28" s="136"/>
      <c r="EK28" s="136"/>
      <c r="EL28" s="136"/>
      <c r="EM28" s="136"/>
      <c r="EN28" s="136"/>
      <c r="EO28" s="136"/>
      <c r="EP28" s="136"/>
      <c r="EQ28" s="136"/>
      <c r="ER28" s="136"/>
      <c r="ES28" s="136"/>
      <c r="ET28" s="136"/>
      <c r="EU28" s="136"/>
      <c r="EV28" s="136"/>
      <c r="EW28" s="136"/>
      <c r="EX28" s="136"/>
      <c r="EY28" s="136"/>
      <c r="EZ28" s="136"/>
      <c r="FA28" s="136"/>
      <c r="FB28" s="136"/>
      <c r="FC28" s="136"/>
      <c r="FD28" s="136"/>
      <c r="FE28" s="136"/>
      <c r="FF28" s="136"/>
      <c r="FG28" s="136"/>
      <c r="FH28" s="136"/>
      <c r="FI28" s="136"/>
      <c r="FJ28" s="136"/>
      <c r="FK28" s="136"/>
      <c r="FL28" s="136"/>
      <c r="FM28" s="136"/>
      <c r="FN28" s="136"/>
      <c r="FO28" s="136"/>
      <c r="FP28" s="136"/>
      <c r="FQ28" s="136"/>
      <c r="FR28" s="136"/>
      <c r="FS28" s="136"/>
      <c r="FT28" s="136"/>
      <c r="FU28" s="136"/>
      <c r="FV28" s="136"/>
      <c r="FW28" s="136"/>
      <c r="FX28" s="136"/>
      <c r="FY28" s="136"/>
      <c r="FZ28" s="136"/>
      <c r="GA28" s="136"/>
      <c r="GB28" s="136"/>
      <c r="GC28" s="136"/>
      <c r="GD28" s="136"/>
      <c r="GE28" s="136"/>
      <c r="GF28" s="136"/>
      <c r="GG28" s="136"/>
      <c r="GH28" s="136"/>
      <c r="GI28" s="136"/>
      <c r="GJ28" s="136"/>
      <c r="GK28" s="136"/>
      <c r="GL28" s="136"/>
      <c r="GM28" s="136"/>
      <c r="GN28" s="136"/>
      <c r="GO28" s="136"/>
      <c r="GP28" s="136"/>
      <c r="GQ28" s="136"/>
      <c r="GR28" s="136"/>
      <c r="GS28" s="136"/>
      <c r="GT28" s="136"/>
      <c r="GU28" s="136"/>
      <c r="GV28" s="136"/>
      <c r="GW28" s="136"/>
      <c r="GX28" s="136"/>
      <c r="GY28" s="136"/>
      <c r="GZ28" s="136"/>
      <c r="HA28" s="136"/>
      <c r="HB28" s="136"/>
      <c r="HC28" s="136"/>
      <c r="HD28" s="136"/>
      <c r="HE28" s="136"/>
      <c r="HF28" s="136"/>
      <c r="HG28" s="136"/>
      <c r="HH28" s="136"/>
      <c r="HI28" s="136"/>
      <c r="HJ28" s="136"/>
      <c r="HK28" s="136"/>
      <c r="HL28" s="136"/>
      <c r="HM28" s="136"/>
      <c r="HN28" s="136"/>
      <c r="HO28" s="136"/>
      <c r="HP28" s="136"/>
      <c r="HQ28" s="136"/>
      <c r="HR28" s="136"/>
      <c r="HS28" s="136"/>
      <c r="HT28" s="136"/>
      <c r="HU28" s="136"/>
      <c r="HV28" s="136"/>
      <c r="HW28" s="136"/>
      <c r="HX28" s="136"/>
      <c r="HY28" s="136"/>
      <c r="HZ28" s="136"/>
      <c r="IA28" s="136"/>
      <c r="IB28" s="136"/>
      <c r="IC28" s="136"/>
      <c r="ID28" s="136"/>
      <c r="IE28" s="136"/>
      <c r="IF28" s="136"/>
      <c r="IG28" s="136"/>
      <c r="IH28" s="136"/>
      <c r="II28" s="136"/>
      <c r="IJ28" s="136"/>
      <c r="IK28" s="136"/>
      <c r="IL28" s="136"/>
      <c r="IM28" s="136"/>
      <c r="IN28" s="136"/>
      <c r="IO28" s="136"/>
      <c r="IP28" s="136"/>
      <c r="IQ28" s="136"/>
      <c r="IR28" s="136"/>
      <c r="IS28" s="136"/>
      <c r="IT28" s="136"/>
    </row>
    <row r="29" spans="2:254" ht="15.75">
      <c r="B29" s="137" t="s">
        <v>74</v>
      </c>
      <c r="C29" s="142" t="s">
        <v>292</v>
      </c>
      <c r="D29" s="139">
        <f>PLANILHA!S73</f>
        <v>63397.199699999997</v>
      </c>
      <c r="E29" s="140">
        <f>IF(E30&lt;&gt;"",$D29*E30,0)</f>
        <v>0</v>
      </c>
      <c r="F29" s="140">
        <f t="shared" ref="F29:N29" si="22">IF(F30&lt;&gt;"",$D29*F30,0)</f>
        <v>0</v>
      </c>
      <c r="G29" s="140">
        <f t="shared" si="22"/>
        <v>0</v>
      </c>
      <c r="H29" s="140">
        <f t="shared" si="22"/>
        <v>0</v>
      </c>
      <c r="I29" s="140">
        <f t="shared" si="22"/>
        <v>0</v>
      </c>
      <c r="J29" s="140">
        <f t="shared" si="22"/>
        <v>31698.599849999999</v>
      </c>
      <c r="K29" s="140">
        <f t="shared" si="22"/>
        <v>31698.599849999999</v>
      </c>
      <c r="L29" s="140">
        <f t="shared" si="22"/>
        <v>0</v>
      </c>
      <c r="M29" s="140">
        <f t="shared" si="22"/>
        <v>0</v>
      </c>
      <c r="N29" s="140">
        <f t="shared" si="22"/>
        <v>0</v>
      </c>
      <c r="O29" s="157"/>
    </row>
    <row r="30" spans="2:254" s="129" customFormat="1" ht="15.75">
      <c r="B30" s="130"/>
      <c r="C30" s="143"/>
      <c r="D30" s="132"/>
      <c r="E30" s="134"/>
      <c r="F30" s="134"/>
      <c r="G30" s="134"/>
      <c r="H30" s="134"/>
      <c r="I30" s="134"/>
      <c r="J30" s="134">
        <v>0.5</v>
      </c>
      <c r="K30" s="134">
        <v>0.5</v>
      </c>
      <c r="L30" s="134"/>
      <c r="M30" s="134"/>
      <c r="N30" s="135"/>
      <c r="O30" s="156">
        <f t="shared" si="17"/>
        <v>1</v>
      </c>
      <c r="P30" s="136"/>
      <c r="Q30" s="154"/>
      <c r="R30" s="154"/>
      <c r="S30" s="154"/>
      <c r="T30" s="154"/>
      <c r="U30" s="136"/>
      <c r="V30" s="154"/>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c r="BC30" s="136"/>
      <c r="BD30" s="136"/>
      <c r="BE30" s="136"/>
      <c r="BF30" s="136"/>
      <c r="BG30" s="136"/>
      <c r="BH30" s="136"/>
      <c r="BI30" s="136"/>
      <c r="BJ30" s="136"/>
      <c r="BK30" s="136"/>
      <c r="BL30" s="136"/>
      <c r="BM30" s="136"/>
      <c r="BN30" s="136"/>
      <c r="BO30" s="136"/>
      <c r="BP30" s="136"/>
      <c r="BQ30" s="136"/>
      <c r="BR30" s="136"/>
      <c r="BS30" s="136"/>
      <c r="BT30" s="136"/>
      <c r="BU30" s="136"/>
      <c r="BV30" s="136"/>
      <c r="BW30" s="136"/>
      <c r="BX30" s="136"/>
      <c r="BY30" s="136"/>
      <c r="BZ30" s="136"/>
      <c r="CA30" s="136"/>
      <c r="CB30" s="136"/>
      <c r="CC30" s="136"/>
      <c r="CD30" s="136"/>
      <c r="CE30" s="136"/>
      <c r="CF30" s="136"/>
      <c r="CG30" s="136"/>
      <c r="CH30" s="136"/>
      <c r="CI30" s="136"/>
      <c r="CJ30" s="136"/>
      <c r="CK30" s="136"/>
      <c r="CL30" s="136"/>
      <c r="CM30" s="136"/>
      <c r="CN30" s="136"/>
      <c r="CO30" s="136"/>
      <c r="CP30" s="136"/>
      <c r="CQ30" s="136"/>
      <c r="CR30" s="136"/>
      <c r="CS30" s="136"/>
      <c r="CT30" s="136"/>
      <c r="CU30" s="136"/>
      <c r="CV30" s="136"/>
      <c r="CW30" s="136"/>
      <c r="CX30" s="136"/>
      <c r="CY30" s="136"/>
      <c r="CZ30" s="136"/>
      <c r="DA30" s="136"/>
      <c r="DB30" s="136"/>
      <c r="DC30" s="136"/>
      <c r="DD30" s="136"/>
      <c r="DE30" s="136"/>
      <c r="DF30" s="136"/>
      <c r="DG30" s="136"/>
      <c r="DH30" s="136"/>
      <c r="DI30" s="136"/>
      <c r="DJ30" s="136"/>
      <c r="DK30" s="136"/>
      <c r="DL30" s="136"/>
      <c r="DM30" s="136"/>
      <c r="DN30" s="136"/>
      <c r="DO30" s="136"/>
      <c r="DP30" s="136"/>
      <c r="DQ30" s="136"/>
      <c r="DR30" s="136"/>
      <c r="DS30" s="136"/>
      <c r="DT30" s="136"/>
      <c r="DU30" s="136"/>
      <c r="DV30" s="136"/>
      <c r="DW30" s="136"/>
      <c r="DX30" s="136"/>
      <c r="DY30" s="136"/>
      <c r="DZ30" s="136"/>
      <c r="EA30" s="136"/>
      <c r="EB30" s="136"/>
      <c r="EC30" s="136"/>
      <c r="ED30" s="136"/>
      <c r="EE30" s="136"/>
      <c r="EF30" s="136"/>
      <c r="EG30" s="136"/>
      <c r="EH30" s="136"/>
      <c r="EI30" s="136"/>
      <c r="EJ30" s="136"/>
      <c r="EK30" s="136"/>
      <c r="EL30" s="136"/>
      <c r="EM30" s="136"/>
      <c r="EN30" s="136"/>
      <c r="EO30" s="136"/>
      <c r="EP30" s="136"/>
      <c r="EQ30" s="136"/>
      <c r="ER30" s="136"/>
      <c r="ES30" s="136"/>
      <c r="ET30" s="136"/>
      <c r="EU30" s="136"/>
      <c r="EV30" s="136"/>
      <c r="EW30" s="136"/>
      <c r="EX30" s="136"/>
      <c r="EY30" s="136"/>
      <c r="EZ30" s="136"/>
      <c r="FA30" s="136"/>
      <c r="FB30" s="136"/>
      <c r="FC30" s="136"/>
      <c r="FD30" s="136"/>
      <c r="FE30" s="136"/>
      <c r="FF30" s="136"/>
      <c r="FG30" s="136"/>
      <c r="FH30" s="136"/>
      <c r="FI30" s="136"/>
      <c r="FJ30" s="136"/>
      <c r="FK30" s="136"/>
      <c r="FL30" s="136"/>
      <c r="FM30" s="136"/>
      <c r="FN30" s="136"/>
      <c r="FO30" s="136"/>
      <c r="FP30" s="136"/>
      <c r="FQ30" s="136"/>
      <c r="FR30" s="136"/>
      <c r="FS30" s="136"/>
      <c r="FT30" s="136"/>
      <c r="FU30" s="136"/>
      <c r="FV30" s="136"/>
      <c r="FW30" s="136"/>
      <c r="FX30" s="136"/>
      <c r="FY30" s="136"/>
      <c r="FZ30" s="136"/>
      <c r="GA30" s="136"/>
      <c r="GB30" s="136"/>
      <c r="GC30" s="136"/>
      <c r="GD30" s="136"/>
      <c r="GE30" s="136"/>
      <c r="GF30" s="136"/>
      <c r="GG30" s="136"/>
      <c r="GH30" s="136"/>
      <c r="GI30" s="136"/>
      <c r="GJ30" s="136"/>
      <c r="GK30" s="136"/>
      <c r="GL30" s="136"/>
      <c r="GM30" s="136"/>
      <c r="GN30" s="136"/>
      <c r="GO30" s="136"/>
      <c r="GP30" s="136"/>
      <c r="GQ30" s="136"/>
      <c r="GR30" s="136"/>
      <c r="GS30" s="136"/>
      <c r="GT30" s="136"/>
      <c r="GU30" s="136"/>
      <c r="GV30" s="136"/>
      <c r="GW30" s="136"/>
      <c r="GX30" s="136"/>
      <c r="GY30" s="136"/>
      <c r="GZ30" s="136"/>
      <c r="HA30" s="136"/>
      <c r="HB30" s="136"/>
      <c r="HC30" s="136"/>
      <c r="HD30" s="136"/>
      <c r="HE30" s="136"/>
      <c r="HF30" s="136"/>
      <c r="HG30" s="136"/>
      <c r="HH30" s="136"/>
      <c r="HI30" s="136"/>
      <c r="HJ30" s="136"/>
      <c r="HK30" s="136"/>
      <c r="HL30" s="136"/>
      <c r="HM30" s="136"/>
      <c r="HN30" s="136"/>
      <c r="HO30" s="136"/>
      <c r="HP30" s="136"/>
      <c r="HQ30" s="136"/>
      <c r="HR30" s="136"/>
      <c r="HS30" s="136"/>
      <c r="HT30" s="136"/>
      <c r="HU30" s="136"/>
      <c r="HV30" s="136"/>
      <c r="HW30" s="136"/>
      <c r="HX30" s="136"/>
      <c r="HY30" s="136"/>
      <c r="HZ30" s="136"/>
      <c r="IA30" s="136"/>
      <c r="IB30" s="136"/>
      <c r="IC30" s="136"/>
      <c r="ID30" s="136"/>
      <c r="IE30" s="136"/>
      <c r="IF30" s="136"/>
      <c r="IG30" s="136"/>
      <c r="IH30" s="136"/>
      <c r="II30" s="136"/>
      <c r="IJ30" s="136"/>
      <c r="IK30" s="136"/>
      <c r="IL30" s="136"/>
      <c r="IM30" s="136"/>
      <c r="IN30" s="136"/>
      <c r="IO30" s="136"/>
      <c r="IP30" s="136"/>
      <c r="IQ30" s="136"/>
      <c r="IR30" s="136"/>
      <c r="IS30" s="136"/>
      <c r="IT30" s="136"/>
    </row>
    <row r="31" spans="2:254" ht="15.75">
      <c r="B31" s="137" t="s">
        <v>76</v>
      </c>
      <c r="C31" s="142" t="s">
        <v>78</v>
      </c>
      <c r="D31" s="145">
        <f>PLANILHA!S81</f>
        <v>28167.517800000001</v>
      </c>
      <c r="E31" s="140">
        <f>IF(E32&lt;&gt;"",$D31*E32,0)</f>
        <v>0</v>
      </c>
      <c r="F31" s="140">
        <f t="shared" ref="F31:N31" si="23">IF(F32&lt;&gt;"",$D31*F32,0)</f>
        <v>0</v>
      </c>
      <c r="G31" s="140">
        <f t="shared" si="23"/>
        <v>0</v>
      </c>
      <c r="H31" s="140">
        <f t="shared" si="23"/>
        <v>0</v>
      </c>
      <c r="I31" s="140">
        <f t="shared" si="23"/>
        <v>0</v>
      </c>
      <c r="J31" s="140">
        <f t="shared" si="23"/>
        <v>0</v>
      </c>
      <c r="K31" s="140">
        <f t="shared" si="23"/>
        <v>0</v>
      </c>
      <c r="L31" s="140">
        <f t="shared" si="23"/>
        <v>5633.503560000001</v>
      </c>
      <c r="M31" s="140">
        <f t="shared" si="23"/>
        <v>22534.014240000004</v>
      </c>
      <c r="N31" s="141">
        <f t="shared" si="23"/>
        <v>0</v>
      </c>
      <c r="O31" s="158"/>
    </row>
    <row r="32" spans="2:254" s="129" customFormat="1" ht="15.75">
      <c r="B32" s="130"/>
      <c r="C32" s="143"/>
      <c r="D32" s="146"/>
      <c r="E32" s="134"/>
      <c r="F32" s="134"/>
      <c r="G32" s="134"/>
      <c r="H32" s="134"/>
      <c r="I32" s="134"/>
      <c r="J32" s="134"/>
      <c r="K32" s="134"/>
      <c r="L32" s="134">
        <v>0.2</v>
      </c>
      <c r="M32" s="134">
        <v>0.8</v>
      </c>
      <c r="N32" s="135"/>
      <c r="O32" s="159">
        <f t="shared" si="17"/>
        <v>1</v>
      </c>
      <c r="P32" s="136"/>
      <c r="Q32" s="154"/>
      <c r="R32" s="154"/>
      <c r="S32" s="154"/>
      <c r="T32" s="154"/>
      <c r="U32" s="136"/>
      <c r="V32" s="154"/>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c r="BI32" s="136"/>
      <c r="BJ32" s="136"/>
      <c r="BK32" s="136"/>
      <c r="BL32" s="136"/>
      <c r="BM32" s="136"/>
      <c r="BN32" s="136"/>
      <c r="BO32" s="136"/>
      <c r="BP32" s="136"/>
      <c r="BQ32" s="136"/>
      <c r="BR32" s="136"/>
      <c r="BS32" s="136"/>
      <c r="BT32" s="136"/>
      <c r="BU32" s="136"/>
      <c r="BV32" s="136"/>
      <c r="BW32" s="136"/>
      <c r="BX32" s="136"/>
      <c r="BY32" s="136"/>
      <c r="BZ32" s="136"/>
      <c r="CA32" s="136"/>
      <c r="CB32" s="136"/>
      <c r="CC32" s="136"/>
      <c r="CD32" s="136"/>
      <c r="CE32" s="136"/>
      <c r="CF32" s="136"/>
      <c r="CG32" s="136"/>
      <c r="CH32" s="136"/>
      <c r="CI32" s="136"/>
      <c r="CJ32" s="136"/>
      <c r="CK32" s="136"/>
      <c r="CL32" s="136"/>
      <c r="CM32" s="136"/>
      <c r="CN32" s="136"/>
      <c r="CO32" s="136"/>
      <c r="CP32" s="136"/>
      <c r="CQ32" s="136"/>
      <c r="CR32" s="136"/>
      <c r="CS32" s="136"/>
      <c r="CT32" s="136"/>
      <c r="CU32" s="136"/>
      <c r="CV32" s="136"/>
      <c r="CW32" s="136"/>
      <c r="CX32" s="136"/>
      <c r="CY32" s="136"/>
      <c r="CZ32" s="136"/>
      <c r="DA32" s="136"/>
      <c r="DB32" s="136"/>
      <c r="DC32" s="136"/>
      <c r="DD32" s="136"/>
      <c r="DE32" s="136"/>
      <c r="DF32" s="136"/>
      <c r="DG32" s="136"/>
      <c r="DH32" s="136"/>
      <c r="DI32" s="136"/>
      <c r="DJ32" s="136"/>
      <c r="DK32" s="136"/>
      <c r="DL32" s="136"/>
      <c r="DM32" s="136"/>
      <c r="DN32" s="136"/>
      <c r="DO32" s="136"/>
      <c r="DP32" s="136"/>
      <c r="DQ32" s="136"/>
      <c r="DR32" s="136"/>
      <c r="DS32" s="136"/>
      <c r="DT32" s="136"/>
      <c r="DU32" s="136"/>
      <c r="DV32" s="136"/>
      <c r="DW32" s="136"/>
      <c r="DX32" s="136"/>
      <c r="DY32" s="136"/>
      <c r="DZ32" s="136"/>
      <c r="EA32" s="136"/>
      <c r="EB32" s="136"/>
      <c r="EC32" s="136"/>
      <c r="ED32" s="136"/>
      <c r="EE32" s="136"/>
      <c r="EF32" s="136"/>
      <c r="EG32" s="136"/>
      <c r="EH32" s="136"/>
      <c r="EI32" s="136"/>
      <c r="EJ32" s="136"/>
      <c r="EK32" s="136"/>
      <c r="EL32" s="136"/>
      <c r="EM32" s="136"/>
      <c r="EN32" s="136"/>
      <c r="EO32" s="136"/>
      <c r="EP32" s="136"/>
      <c r="EQ32" s="136"/>
      <c r="ER32" s="136"/>
      <c r="ES32" s="136"/>
      <c r="ET32" s="136"/>
      <c r="EU32" s="136"/>
      <c r="EV32" s="136"/>
      <c r="EW32" s="136"/>
      <c r="EX32" s="136"/>
      <c r="EY32" s="136"/>
      <c r="EZ32" s="136"/>
      <c r="FA32" s="136"/>
      <c r="FB32" s="136"/>
      <c r="FC32" s="136"/>
      <c r="FD32" s="136"/>
      <c r="FE32" s="136"/>
      <c r="FF32" s="136"/>
      <c r="FG32" s="136"/>
      <c r="FH32" s="136"/>
      <c r="FI32" s="136"/>
      <c r="FJ32" s="136"/>
      <c r="FK32" s="136"/>
      <c r="FL32" s="136"/>
      <c r="FM32" s="136"/>
      <c r="FN32" s="136"/>
      <c r="FO32" s="136"/>
      <c r="FP32" s="136"/>
      <c r="FQ32" s="136"/>
      <c r="FR32" s="136"/>
      <c r="FS32" s="136"/>
      <c r="FT32" s="136"/>
      <c r="FU32" s="136"/>
      <c r="FV32" s="136"/>
      <c r="FW32" s="136"/>
      <c r="FX32" s="136"/>
      <c r="FY32" s="136"/>
      <c r="FZ32" s="136"/>
      <c r="GA32" s="136"/>
      <c r="GB32" s="136"/>
      <c r="GC32" s="136"/>
      <c r="GD32" s="136"/>
      <c r="GE32" s="136"/>
      <c r="GF32" s="136"/>
      <c r="GG32" s="136"/>
      <c r="GH32" s="136"/>
      <c r="GI32" s="136"/>
      <c r="GJ32" s="136"/>
      <c r="GK32" s="136"/>
      <c r="GL32" s="136"/>
      <c r="GM32" s="136"/>
      <c r="GN32" s="136"/>
      <c r="GO32" s="136"/>
      <c r="GP32" s="136"/>
      <c r="GQ32" s="136"/>
      <c r="GR32" s="136"/>
      <c r="GS32" s="136"/>
      <c r="GT32" s="136"/>
      <c r="GU32" s="136"/>
      <c r="GV32" s="136"/>
      <c r="GW32" s="136"/>
      <c r="GX32" s="136"/>
      <c r="GY32" s="136"/>
      <c r="GZ32" s="136"/>
      <c r="HA32" s="136"/>
      <c r="HB32" s="136"/>
      <c r="HC32" s="136"/>
      <c r="HD32" s="136"/>
      <c r="HE32" s="136"/>
      <c r="HF32" s="136"/>
      <c r="HG32" s="136"/>
      <c r="HH32" s="136"/>
      <c r="HI32" s="136"/>
      <c r="HJ32" s="136"/>
      <c r="HK32" s="136"/>
      <c r="HL32" s="136"/>
      <c r="HM32" s="136"/>
      <c r="HN32" s="136"/>
      <c r="HO32" s="136"/>
      <c r="HP32" s="136"/>
      <c r="HQ32" s="136"/>
      <c r="HR32" s="136"/>
      <c r="HS32" s="136"/>
      <c r="HT32" s="136"/>
      <c r="HU32" s="136"/>
      <c r="HV32" s="136"/>
      <c r="HW32" s="136"/>
      <c r="HX32" s="136"/>
      <c r="HY32" s="136"/>
      <c r="HZ32" s="136"/>
      <c r="IA32" s="136"/>
      <c r="IB32" s="136"/>
      <c r="IC32" s="136"/>
      <c r="ID32" s="136"/>
      <c r="IE32" s="136"/>
      <c r="IF32" s="136"/>
      <c r="IG32" s="136"/>
      <c r="IH32" s="136"/>
      <c r="II32" s="136"/>
      <c r="IJ32" s="136"/>
      <c r="IK32" s="136"/>
      <c r="IL32" s="136"/>
      <c r="IM32" s="136"/>
      <c r="IN32" s="136"/>
      <c r="IO32" s="136"/>
      <c r="IP32" s="136"/>
      <c r="IQ32" s="136"/>
      <c r="IR32" s="136"/>
      <c r="IS32" s="136"/>
      <c r="IT32" s="136"/>
    </row>
    <row r="33" spans="2:254" ht="15.75">
      <c r="B33" s="137" t="s">
        <v>77</v>
      </c>
      <c r="C33" s="138" t="s">
        <v>319</v>
      </c>
      <c r="D33" s="139">
        <f>PLANILHA!S84</f>
        <v>119033.11089999999</v>
      </c>
      <c r="E33" s="140">
        <f>IF(E34&lt;&gt;"",$D33*E34,0)</f>
        <v>0</v>
      </c>
      <c r="F33" s="140">
        <f t="shared" ref="F33:N33" si="24">IF(F34&lt;&gt;"",$D33*F34,0)</f>
        <v>0</v>
      </c>
      <c r="G33" s="140">
        <f t="shared" si="24"/>
        <v>0</v>
      </c>
      <c r="H33" s="140">
        <f t="shared" si="24"/>
        <v>0</v>
      </c>
      <c r="I33" s="140">
        <f t="shared" si="24"/>
        <v>11903.311089999999</v>
      </c>
      <c r="J33" s="140">
        <f t="shared" si="24"/>
        <v>23806.622179999998</v>
      </c>
      <c r="K33" s="140">
        <f t="shared" si="24"/>
        <v>59516.555449999993</v>
      </c>
      <c r="L33" s="140">
        <f t="shared" si="24"/>
        <v>23806.622179999998</v>
      </c>
      <c r="M33" s="140">
        <f t="shared" si="24"/>
        <v>0</v>
      </c>
      <c r="N33" s="141">
        <f t="shared" si="24"/>
        <v>0</v>
      </c>
      <c r="O33" s="157"/>
    </row>
    <row r="34" spans="2:254" s="129" customFormat="1" ht="15.75">
      <c r="B34" s="130"/>
      <c r="C34" s="131"/>
      <c r="D34" s="132"/>
      <c r="E34" s="134"/>
      <c r="F34" s="134"/>
      <c r="G34" s="134"/>
      <c r="H34" s="134"/>
      <c r="I34" s="134">
        <v>0.1</v>
      </c>
      <c r="J34" s="134">
        <v>0.2</v>
      </c>
      <c r="K34" s="134">
        <v>0.5</v>
      </c>
      <c r="L34" s="134">
        <v>0.2</v>
      </c>
      <c r="M34" s="134"/>
      <c r="N34" s="135"/>
      <c r="O34" s="156">
        <f t="shared" si="17"/>
        <v>1</v>
      </c>
      <c r="P34" s="136"/>
      <c r="Q34" s="154"/>
      <c r="R34" s="154"/>
      <c r="S34" s="154"/>
      <c r="T34" s="154"/>
      <c r="U34" s="136"/>
      <c r="V34" s="154"/>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c r="DJ34" s="136"/>
      <c r="DK34" s="136"/>
      <c r="DL34" s="136"/>
      <c r="DM34" s="136"/>
      <c r="DN34" s="136"/>
      <c r="DO34" s="136"/>
      <c r="DP34" s="136"/>
      <c r="DQ34" s="136"/>
      <c r="DR34" s="136"/>
      <c r="DS34" s="136"/>
      <c r="DT34" s="136"/>
      <c r="DU34" s="136"/>
      <c r="DV34" s="136"/>
      <c r="DW34" s="136"/>
      <c r="DX34" s="136"/>
      <c r="DY34" s="136"/>
      <c r="DZ34" s="136"/>
      <c r="EA34" s="136"/>
      <c r="EB34" s="136"/>
      <c r="EC34" s="136"/>
      <c r="ED34" s="136"/>
      <c r="EE34" s="136"/>
      <c r="EF34" s="136"/>
      <c r="EG34" s="136"/>
      <c r="EH34" s="136"/>
      <c r="EI34" s="136"/>
      <c r="EJ34" s="136"/>
      <c r="EK34" s="136"/>
      <c r="EL34" s="136"/>
      <c r="EM34" s="136"/>
      <c r="EN34" s="136"/>
      <c r="EO34" s="136"/>
      <c r="EP34" s="136"/>
      <c r="EQ34" s="136"/>
      <c r="ER34" s="136"/>
      <c r="ES34" s="136"/>
      <c r="ET34" s="136"/>
      <c r="EU34" s="136"/>
      <c r="EV34" s="136"/>
      <c r="EW34" s="136"/>
      <c r="EX34" s="136"/>
      <c r="EY34" s="136"/>
      <c r="EZ34" s="136"/>
      <c r="FA34" s="136"/>
      <c r="FB34" s="136"/>
      <c r="FC34" s="136"/>
      <c r="FD34" s="136"/>
      <c r="FE34" s="136"/>
      <c r="FF34" s="136"/>
      <c r="FG34" s="136"/>
      <c r="FH34" s="136"/>
      <c r="FI34" s="136"/>
      <c r="FJ34" s="136"/>
      <c r="FK34" s="136"/>
      <c r="FL34" s="136"/>
      <c r="FM34" s="136"/>
      <c r="FN34" s="136"/>
      <c r="FO34" s="136"/>
      <c r="FP34" s="136"/>
      <c r="FQ34" s="136"/>
      <c r="FR34" s="136"/>
      <c r="FS34" s="136"/>
      <c r="FT34" s="136"/>
      <c r="FU34" s="136"/>
      <c r="FV34" s="136"/>
      <c r="FW34" s="136"/>
      <c r="FX34" s="136"/>
      <c r="FY34" s="136"/>
      <c r="FZ34" s="136"/>
      <c r="GA34" s="136"/>
      <c r="GB34" s="136"/>
      <c r="GC34" s="136"/>
      <c r="GD34" s="136"/>
      <c r="GE34" s="136"/>
      <c r="GF34" s="136"/>
      <c r="GG34" s="136"/>
      <c r="GH34" s="136"/>
      <c r="GI34" s="136"/>
      <c r="GJ34" s="136"/>
      <c r="GK34" s="136"/>
      <c r="GL34" s="136"/>
      <c r="GM34" s="136"/>
      <c r="GN34" s="136"/>
      <c r="GO34" s="136"/>
      <c r="GP34" s="136"/>
      <c r="GQ34" s="136"/>
      <c r="GR34" s="136"/>
      <c r="GS34" s="136"/>
      <c r="GT34" s="136"/>
      <c r="GU34" s="136"/>
      <c r="GV34" s="136"/>
      <c r="GW34" s="136"/>
      <c r="GX34" s="136"/>
      <c r="GY34" s="136"/>
      <c r="GZ34" s="136"/>
      <c r="HA34" s="136"/>
      <c r="HB34" s="136"/>
      <c r="HC34" s="136"/>
      <c r="HD34" s="136"/>
      <c r="HE34" s="136"/>
      <c r="HF34" s="136"/>
      <c r="HG34" s="136"/>
      <c r="HH34" s="136"/>
      <c r="HI34" s="136"/>
      <c r="HJ34" s="136"/>
      <c r="HK34" s="136"/>
      <c r="HL34" s="136"/>
      <c r="HM34" s="136"/>
      <c r="HN34" s="136"/>
      <c r="HO34" s="136"/>
      <c r="HP34" s="136"/>
      <c r="HQ34" s="136"/>
      <c r="HR34" s="136"/>
      <c r="HS34" s="136"/>
      <c r="HT34" s="136"/>
      <c r="HU34" s="136"/>
      <c r="HV34" s="136"/>
      <c r="HW34" s="136"/>
      <c r="HX34" s="136"/>
      <c r="HY34" s="136"/>
      <c r="HZ34" s="136"/>
      <c r="IA34" s="136"/>
      <c r="IB34" s="136"/>
      <c r="IC34" s="136"/>
      <c r="ID34" s="136"/>
      <c r="IE34" s="136"/>
      <c r="IF34" s="136"/>
      <c r="IG34" s="136"/>
      <c r="IH34" s="136"/>
      <c r="II34" s="136"/>
      <c r="IJ34" s="136"/>
      <c r="IK34" s="136"/>
      <c r="IL34" s="136"/>
      <c r="IM34" s="136"/>
      <c r="IN34" s="136"/>
      <c r="IO34" s="136"/>
      <c r="IP34" s="136"/>
      <c r="IQ34" s="136"/>
      <c r="IR34" s="136"/>
      <c r="IS34" s="136"/>
      <c r="IT34" s="136"/>
    </row>
    <row r="35" spans="2:254" ht="15.75">
      <c r="B35" s="137" t="s">
        <v>79</v>
      </c>
      <c r="C35" s="142" t="s">
        <v>373</v>
      </c>
      <c r="D35" s="139">
        <f>PLANILHA!S103</f>
        <v>2247.6999999999998</v>
      </c>
      <c r="E35" s="140">
        <f>IF(E36&lt;&gt;"",$D35*E36,0)</f>
        <v>0</v>
      </c>
      <c r="F35" s="140">
        <f t="shared" ref="F35:N35" si="25">IF(F36&lt;&gt;"",$D35*F36,0)</f>
        <v>0</v>
      </c>
      <c r="G35" s="140">
        <f t="shared" si="25"/>
        <v>0</v>
      </c>
      <c r="H35" s="140">
        <f t="shared" si="25"/>
        <v>0</v>
      </c>
      <c r="I35" s="140">
        <f t="shared" si="25"/>
        <v>0</v>
      </c>
      <c r="J35" s="140">
        <f t="shared" si="25"/>
        <v>0</v>
      </c>
      <c r="K35" s="140">
        <f t="shared" si="25"/>
        <v>0</v>
      </c>
      <c r="L35" s="140">
        <f t="shared" si="25"/>
        <v>0</v>
      </c>
      <c r="M35" s="140">
        <f t="shared" si="25"/>
        <v>0</v>
      </c>
      <c r="N35" s="141">
        <f t="shared" si="25"/>
        <v>2247.6999999999998</v>
      </c>
      <c r="O35" s="157"/>
    </row>
    <row r="36" spans="2:254" s="129" customFormat="1" ht="15.75">
      <c r="B36" s="130"/>
      <c r="C36" s="143"/>
      <c r="D36" s="132"/>
      <c r="E36" s="134"/>
      <c r="F36" s="134"/>
      <c r="G36" s="134"/>
      <c r="H36" s="134"/>
      <c r="I36" s="134"/>
      <c r="J36" s="134"/>
      <c r="K36" s="134"/>
      <c r="L36" s="134"/>
      <c r="M36" s="134"/>
      <c r="N36" s="135">
        <v>1</v>
      </c>
      <c r="O36" s="156">
        <f t="shared" si="17"/>
        <v>1</v>
      </c>
      <c r="P36" s="136"/>
      <c r="Q36" s="154"/>
      <c r="R36" s="154"/>
      <c r="S36" s="154"/>
      <c r="T36" s="154"/>
      <c r="U36" s="136"/>
      <c r="V36" s="154"/>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c r="DJ36" s="136"/>
      <c r="DK36" s="136"/>
      <c r="DL36" s="136"/>
      <c r="DM36" s="136"/>
      <c r="DN36" s="136"/>
      <c r="DO36" s="136"/>
      <c r="DP36" s="136"/>
      <c r="DQ36" s="136"/>
      <c r="DR36" s="136"/>
      <c r="DS36" s="136"/>
      <c r="DT36" s="136"/>
      <c r="DU36" s="136"/>
      <c r="DV36" s="136"/>
      <c r="DW36" s="136"/>
      <c r="DX36" s="136"/>
      <c r="DY36" s="136"/>
      <c r="DZ36" s="136"/>
      <c r="EA36" s="136"/>
      <c r="EB36" s="136"/>
      <c r="EC36" s="136"/>
      <c r="ED36" s="136"/>
      <c r="EE36" s="136"/>
      <c r="EF36" s="136"/>
      <c r="EG36" s="136"/>
      <c r="EH36" s="136"/>
      <c r="EI36" s="136"/>
      <c r="EJ36" s="136"/>
      <c r="EK36" s="136"/>
      <c r="EL36" s="136"/>
      <c r="EM36" s="136"/>
      <c r="EN36" s="136"/>
      <c r="EO36" s="136"/>
      <c r="EP36" s="136"/>
      <c r="EQ36" s="136"/>
      <c r="ER36" s="136"/>
      <c r="ES36" s="136"/>
      <c r="ET36" s="136"/>
      <c r="EU36" s="136"/>
      <c r="EV36" s="136"/>
      <c r="EW36" s="136"/>
      <c r="EX36" s="136"/>
      <c r="EY36" s="136"/>
      <c r="EZ36" s="136"/>
      <c r="FA36" s="136"/>
      <c r="FB36" s="136"/>
      <c r="FC36" s="136"/>
      <c r="FD36" s="136"/>
      <c r="FE36" s="136"/>
      <c r="FF36" s="136"/>
      <c r="FG36" s="136"/>
      <c r="FH36" s="136"/>
      <c r="FI36" s="136"/>
      <c r="FJ36" s="136"/>
      <c r="FK36" s="136"/>
      <c r="FL36" s="136"/>
      <c r="FM36" s="136"/>
      <c r="FN36" s="136"/>
      <c r="FO36" s="136"/>
      <c r="FP36" s="136"/>
      <c r="FQ36" s="136"/>
      <c r="FR36" s="136"/>
      <c r="FS36" s="136"/>
      <c r="FT36" s="136"/>
      <c r="FU36" s="136"/>
      <c r="FV36" s="136"/>
      <c r="FW36" s="136"/>
      <c r="FX36" s="136"/>
      <c r="FY36" s="136"/>
      <c r="FZ36" s="136"/>
      <c r="GA36" s="136"/>
      <c r="GB36" s="136"/>
      <c r="GC36" s="136"/>
      <c r="GD36" s="136"/>
      <c r="GE36" s="136"/>
      <c r="GF36" s="136"/>
      <c r="GG36" s="136"/>
      <c r="GH36" s="136"/>
      <c r="GI36" s="136"/>
      <c r="GJ36" s="136"/>
      <c r="GK36" s="136"/>
      <c r="GL36" s="136"/>
      <c r="GM36" s="136"/>
      <c r="GN36" s="136"/>
      <c r="GO36" s="136"/>
      <c r="GP36" s="136"/>
      <c r="GQ36" s="136"/>
      <c r="GR36" s="136"/>
      <c r="GS36" s="136"/>
      <c r="GT36" s="136"/>
      <c r="GU36" s="136"/>
      <c r="GV36" s="136"/>
      <c r="GW36" s="136"/>
      <c r="GX36" s="136"/>
      <c r="GY36" s="136"/>
      <c r="GZ36" s="136"/>
      <c r="HA36" s="136"/>
      <c r="HB36" s="136"/>
      <c r="HC36" s="136"/>
      <c r="HD36" s="136"/>
      <c r="HE36" s="136"/>
      <c r="HF36" s="136"/>
      <c r="HG36" s="136"/>
      <c r="HH36" s="136"/>
      <c r="HI36" s="136"/>
      <c r="HJ36" s="136"/>
      <c r="HK36" s="136"/>
      <c r="HL36" s="136"/>
      <c r="HM36" s="136"/>
      <c r="HN36" s="136"/>
      <c r="HO36" s="136"/>
      <c r="HP36" s="136"/>
      <c r="HQ36" s="136"/>
      <c r="HR36" s="136"/>
      <c r="HS36" s="136"/>
      <c r="HT36" s="136"/>
      <c r="HU36" s="136"/>
      <c r="HV36" s="136"/>
      <c r="HW36" s="136"/>
      <c r="HX36" s="136"/>
      <c r="HY36" s="136"/>
      <c r="HZ36" s="136"/>
      <c r="IA36" s="136"/>
      <c r="IB36" s="136"/>
      <c r="IC36" s="136"/>
      <c r="ID36" s="136"/>
      <c r="IE36" s="136"/>
      <c r="IF36" s="136"/>
      <c r="IG36" s="136"/>
      <c r="IH36" s="136"/>
      <c r="II36" s="136"/>
      <c r="IJ36" s="136"/>
      <c r="IK36" s="136"/>
      <c r="IL36" s="136"/>
      <c r="IM36" s="136"/>
      <c r="IN36" s="136"/>
      <c r="IO36" s="136"/>
      <c r="IP36" s="136"/>
      <c r="IQ36" s="136"/>
      <c r="IR36" s="136"/>
      <c r="IS36" s="136"/>
      <c r="IT36" s="136"/>
    </row>
    <row r="37" spans="2:254" ht="15.75">
      <c r="B37" s="137" t="s">
        <v>80</v>
      </c>
      <c r="C37" s="142" t="s">
        <v>75</v>
      </c>
      <c r="D37" s="145">
        <f>PLANILHA!S107</f>
        <v>10812.758099999999</v>
      </c>
      <c r="E37" s="140">
        <f t="shared" ref="E37:K37" si="26">IF(E38&lt;&gt;"",$D37*E38,0)</f>
        <v>0</v>
      </c>
      <c r="F37" s="140">
        <f t="shared" si="26"/>
        <v>0</v>
      </c>
      <c r="G37" s="140">
        <f t="shared" si="26"/>
        <v>0</v>
      </c>
      <c r="H37" s="140">
        <f t="shared" si="26"/>
        <v>0</v>
      </c>
      <c r="I37" s="140">
        <f t="shared" si="26"/>
        <v>0</v>
      </c>
      <c r="J37" s="140">
        <f t="shared" si="26"/>
        <v>0</v>
      </c>
      <c r="K37" s="140">
        <f t="shared" si="26"/>
        <v>0</v>
      </c>
      <c r="L37" s="140">
        <f t="shared" ref="L37:M37" si="27">IF(L38&lt;&gt;"",$D37*L38,0)</f>
        <v>2162.5516199999997</v>
      </c>
      <c r="M37" s="140">
        <f t="shared" si="27"/>
        <v>3243.8274299999998</v>
      </c>
      <c r="N37" s="141">
        <f>IF(N38&lt;&gt;"",$D37*N38,0)</f>
        <v>5406.3790499999996</v>
      </c>
      <c r="O37" s="158"/>
    </row>
    <row r="38" spans="2:254" s="129" customFormat="1" ht="15.75">
      <c r="B38" s="130"/>
      <c r="C38" s="143"/>
      <c r="D38" s="146"/>
      <c r="E38" s="134"/>
      <c r="F38" s="134"/>
      <c r="G38" s="134"/>
      <c r="H38" s="134"/>
      <c r="I38" s="134"/>
      <c r="J38" s="134"/>
      <c r="K38" s="134"/>
      <c r="L38" s="134">
        <v>0.2</v>
      </c>
      <c r="M38" s="134">
        <v>0.3</v>
      </c>
      <c r="N38" s="135">
        <v>0.5</v>
      </c>
      <c r="O38" s="159">
        <f>SUM(E38:N38)</f>
        <v>1</v>
      </c>
      <c r="P38" s="136"/>
      <c r="Q38" s="154"/>
      <c r="R38" s="154"/>
      <c r="S38" s="154"/>
      <c r="T38" s="154"/>
      <c r="U38" s="136"/>
      <c r="V38" s="154"/>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c r="DJ38" s="136"/>
      <c r="DK38" s="136"/>
      <c r="DL38" s="136"/>
      <c r="DM38" s="136"/>
      <c r="DN38" s="136"/>
      <c r="DO38" s="136"/>
      <c r="DP38" s="136"/>
      <c r="DQ38" s="136"/>
      <c r="DR38" s="136"/>
      <c r="DS38" s="136"/>
      <c r="DT38" s="136"/>
      <c r="DU38" s="136"/>
      <c r="DV38" s="136"/>
      <c r="DW38" s="136"/>
      <c r="DX38" s="136"/>
      <c r="DY38" s="136"/>
      <c r="DZ38" s="136"/>
      <c r="EA38" s="136"/>
      <c r="EB38" s="136"/>
      <c r="EC38" s="136"/>
      <c r="ED38" s="136"/>
      <c r="EE38" s="136"/>
      <c r="EF38" s="136"/>
      <c r="EG38" s="136"/>
      <c r="EH38" s="136"/>
      <c r="EI38" s="136"/>
      <c r="EJ38" s="136"/>
      <c r="EK38" s="136"/>
      <c r="EL38" s="136"/>
      <c r="EM38" s="136"/>
      <c r="EN38" s="136"/>
      <c r="EO38" s="136"/>
      <c r="EP38" s="136"/>
      <c r="EQ38" s="136"/>
      <c r="ER38" s="136"/>
      <c r="ES38" s="136"/>
      <c r="ET38" s="136"/>
      <c r="EU38" s="136"/>
      <c r="EV38" s="136"/>
      <c r="EW38" s="136"/>
      <c r="EX38" s="136"/>
      <c r="EY38" s="136"/>
      <c r="EZ38" s="136"/>
      <c r="FA38" s="136"/>
      <c r="FB38" s="136"/>
      <c r="FC38" s="136"/>
      <c r="FD38" s="136"/>
      <c r="FE38" s="136"/>
      <c r="FF38" s="136"/>
      <c r="FG38" s="136"/>
      <c r="FH38" s="136"/>
      <c r="FI38" s="136"/>
      <c r="FJ38" s="136"/>
      <c r="FK38" s="136"/>
      <c r="FL38" s="136"/>
      <c r="FM38" s="136"/>
      <c r="FN38" s="136"/>
      <c r="FO38" s="136"/>
      <c r="FP38" s="136"/>
      <c r="FQ38" s="136"/>
      <c r="FR38" s="136"/>
      <c r="FS38" s="136"/>
      <c r="FT38" s="136"/>
      <c r="FU38" s="136"/>
      <c r="FV38" s="136"/>
      <c r="FW38" s="136"/>
      <c r="FX38" s="136"/>
      <c r="FY38" s="136"/>
      <c r="FZ38" s="136"/>
      <c r="GA38" s="136"/>
      <c r="GB38" s="136"/>
      <c r="GC38" s="136"/>
      <c r="GD38" s="136"/>
      <c r="GE38" s="136"/>
      <c r="GF38" s="136"/>
      <c r="GG38" s="136"/>
      <c r="GH38" s="136"/>
      <c r="GI38" s="136"/>
      <c r="GJ38" s="136"/>
      <c r="GK38" s="136"/>
      <c r="GL38" s="136"/>
      <c r="GM38" s="136"/>
      <c r="GN38" s="136"/>
      <c r="GO38" s="136"/>
      <c r="GP38" s="136"/>
      <c r="GQ38" s="136"/>
      <c r="GR38" s="136"/>
      <c r="GS38" s="136"/>
      <c r="GT38" s="136"/>
      <c r="GU38" s="136"/>
      <c r="GV38" s="136"/>
      <c r="GW38" s="136"/>
      <c r="GX38" s="136"/>
      <c r="GY38" s="136"/>
      <c r="GZ38" s="136"/>
      <c r="HA38" s="136"/>
      <c r="HB38" s="136"/>
      <c r="HC38" s="136"/>
      <c r="HD38" s="136"/>
      <c r="HE38" s="136"/>
      <c r="HF38" s="136"/>
      <c r="HG38" s="136"/>
      <c r="HH38" s="136"/>
      <c r="HI38" s="136"/>
      <c r="HJ38" s="136"/>
      <c r="HK38" s="136"/>
      <c r="HL38" s="136"/>
      <c r="HM38" s="136"/>
      <c r="HN38" s="136"/>
      <c r="HO38" s="136"/>
      <c r="HP38" s="136"/>
      <c r="HQ38" s="136"/>
      <c r="HR38" s="136"/>
      <c r="HS38" s="136"/>
      <c r="HT38" s="136"/>
      <c r="HU38" s="136"/>
      <c r="HV38" s="136"/>
      <c r="HW38" s="136"/>
      <c r="HX38" s="136"/>
      <c r="HY38" s="136"/>
      <c r="HZ38" s="136"/>
      <c r="IA38" s="136"/>
      <c r="IB38" s="136"/>
      <c r="IC38" s="136"/>
      <c r="ID38" s="136"/>
      <c r="IE38" s="136"/>
      <c r="IF38" s="136"/>
      <c r="IG38" s="136"/>
      <c r="IH38" s="136"/>
      <c r="II38" s="136"/>
      <c r="IJ38" s="136"/>
      <c r="IK38" s="136"/>
      <c r="IL38" s="136"/>
      <c r="IM38" s="136"/>
      <c r="IN38" s="136"/>
      <c r="IO38" s="136"/>
      <c r="IP38" s="136"/>
      <c r="IQ38" s="136"/>
      <c r="IR38" s="136"/>
      <c r="IS38" s="136"/>
      <c r="IT38" s="136"/>
    </row>
    <row r="39" spans="2:254" s="129" customFormat="1" ht="15.75">
      <c r="B39" s="137" t="s">
        <v>80</v>
      </c>
      <c r="C39" s="142" t="s">
        <v>401</v>
      </c>
      <c r="D39" s="145">
        <f>PLANILHA!S114</f>
        <v>68146.535940000002</v>
      </c>
      <c r="E39" s="140">
        <f t="shared" ref="E39:K39" si="28">IF(E40&lt;&gt;"",$D39*E40,0)</f>
        <v>0</v>
      </c>
      <c r="F39" s="140">
        <f t="shared" si="28"/>
        <v>0</v>
      </c>
      <c r="G39" s="140">
        <f t="shared" si="28"/>
        <v>0</v>
      </c>
      <c r="H39" s="140">
        <f t="shared" si="28"/>
        <v>0</v>
      </c>
      <c r="I39" s="140">
        <f t="shared" si="28"/>
        <v>0</v>
      </c>
      <c r="J39" s="140">
        <f t="shared" si="28"/>
        <v>30665.941173000003</v>
      </c>
      <c r="K39" s="140">
        <f t="shared" si="28"/>
        <v>23851.287579</v>
      </c>
      <c r="L39" s="140">
        <f t="shared" ref="L39:M39" si="29">IF(L40&lt;&gt;"",$D39*L40,0)</f>
        <v>13629.307188000001</v>
      </c>
      <c r="M39" s="140">
        <f t="shared" si="29"/>
        <v>0</v>
      </c>
      <c r="N39" s="141">
        <f>IF(N40&lt;&gt;"",$D39*N40,0)</f>
        <v>0</v>
      </c>
      <c r="O39" s="158"/>
      <c r="P39" s="136"/>
      <c r="Q39" s="154"/>
      <c r="R39" s="154"/>
      <c r="S39" s="154"/>
      <c r="T39" s="154"/>
      <c r="U39" s="136"/>
      <c r="V39" s="154"/>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c r="DJ39" s="136"/>
      <c r="DK39" s="136"/>
      <c r="DL39" s="136"/>
      <c r="DM39" s="136"/>
      <c r="DN39" s="136"/>
      <c r="DO39" s="136"/>
      <c r="DP39" s="136"/>
      <c r="DQ39" s="136"/>
      <c r="DR39" s="136"/>
      <c r="DS39" s="136"/>
      <c r="DT39" s="136"/>
      <c r="DU39" s="136"/>
      <c r="DV39" s="136"/>
      <c r="DW39" s="136"/>
      <c r="DX39" s="136"/>
      <c r="DY39" s="136"/>
      <c r="DZ39" s="136"/>
      <c r="EA39" s="136"/>
      <c r="EB39" s="136"/>
      <c r="EC39" s="136"/>
      <c r="ED39" s="136"/>
      <c r="EE39" s="136"/>
      <c r="EF39" s="136"/>
      <c r="EG39" s="136"/>
      <c r="EH39" s="136"/>
      <c r="EI39" s="136"/>
      <c r="EJ39" s="136"/>
      <c r="EK39" s="136"/>
      <c r="EL39" s="136"/>
      <c r="EM39" s="136"/>
      <c r="EN39" s="136"/>
      <c r="EO39" s="136"/>
      <c r="EP39" s="136"/>
      <c r="EQ39" s="136"/>
      <c r="ER39" s="136"/>
      <c r="ES39" s="136"/>
      <c r="ET39" s="136"/>
      <c r="EU39" s="136"/>
      <c r="EV39" s="136"/>
      <c r="EW39" s="136"/>
      <c r="EX39" s="136"/>
      <c r="EY39" s="136"/>
      <c r="EZ39" s="136"/>
      <c r="FA39" s="136"/>
      <c r="FB39" s="136"/>
      <c r="FC39" s="136"/>
      <c r="FD39" s="136"/>
      <c r="FE39" s="136"/>
      <c r="FF39" s="136"/>
      <c r="FG39" s="136"/>
      <c r="FH39" s="136"/>
      <c r="FI39" s="136"/>
      <c r="FJ39" s="136"/>
      <c r="FK39" s="136"/>
      <c r="FL39" s="136"/>
      <c r="FM39" s="136"/>
      <c r="FN39" s="136"/>
      <c r="FO39" s="136"/>
      <c r="FP39" s="136"/>
      <c r="FQ39" s="136"/>
      <c r="FR39" s="136"/>
      <c r="FS39" s="136"/>
      <c r="FT39" s="136"/>
      <c r="FU39" s="136"/>
      <c r="FV39" s="136"/>
      <c r="FW39" s="136"/>
      <c r="FX39" s="136"/>
      <c r="FY39" s="136"/>
      <c r="FZ39" s="136"/>
      <c r="GA39" s="136"/>
      <c r="GB39" s="136"/>
      <c r="GC39" s="136"/>
      <c r="GD39" s="136"/>
      <c r="GE39" s="136"/>
      <c r="GF39" s="136"/>
      <c r="GG39" s="136"/>
      <c r="GH39" s="136"/>
      <c r="GI39" s="136"/>
      <c r="GJ39" s="136"/>
      <c r="GK39" s="136"/>
      <c r="GL39" s="136"/>
      <c r="GM39" s="136"/>
      <c r="GN39" s="136"/>
      <c r="GO39" s="136"/>
      <c r="GP39" s="136"/>
      <c r="GQ39" s="136"/>
      <c r="GR39" s="136"/>
      <c r="GS39" s="136"/>
      <c r="GT39" s="136"/>
      <c r="GU39" s="136"/>
      <c r="GV39" s="136"/>
      <c r="GW39" s="136"/>
      <c r="GX39" s="136"/>
      <c r="GY39" s="136"/>
      <c r="GZ39" s="136"/>
      <c r="HA39" s="136"/>
      <c r="HB39" s="136"/>
      <c r="HC39" s="136"/>
      <c r="HD39" s="136"/>
      <c r="HE39" s="136"/>
      <c r="HF39" s="136"/>
      <c r="HG39" s="136"/>
      <c r="HH39" s="136"/>
      <c r="HI39" s="136"/>
      <c r="HJ39" s="136"/>
      <c r="HK39" s="136"/>
      <c r="HL39" s="136"/>
      <c r="HM39" s="136"/>
      <c r="HN39" s="136"/>
      <c r="HO39" s="136"/>
      <c r="HP39" s="136"/>
      <c r="HQ39" s="136"/>
      <c r="HR39" s="136"/>
      <c r="HS39" s="136"/>
      <c r="HT39" s="136"/>
      <c r="HU39" s="136"/>
      <c r="HV39" s="136"/>
      <c r="HW39" s="136"/>
      <c r="HX39" s="136"/>
      <c r="HY39" s="136"/>
      <c r="HZ39" s="136"/>
      <c r="IA39" s="136"/>
      <c r="IB39" s="136"/>
      <c r="IC39" s="136"/>
      <c r="ID39" s="136"/>
      <c r="IE39" s="136"/>
      <c r="IF39" s="136"/>
      <c r="IG39" s="136"/>
      <c r="IH39" s="136"/>
      <c r="II39" s="136"/>
      <c r="IJ39" s="136"/>
      <c r="IK39" s="136"/>
      <c r="IL39" s="136"/>
      <c r="IM39" s="136"/>
      <c r="IN39" s="136"/>
      <c r="IO39" s="136"/>
      <c r="IP39" s="136"/>
      <c r="IQ39" s="136"/>
      <c r="IR39" s="136"/>
      <c r="IS39" s="136"/>
      <c r="IT39" s="136"/>
    </row>
    <row r="40" spans="2:254" s="129" customFormat="1" ht="15.75">
      <c r="B40" s="130"/>
      <c r="C40" s="143"/>
      <c r="D40" s="146"/>
      <c r="E40" s="134"/>
      <c r="F40" s="134"/>
      <c r="G40" s="134"/>
      <c r="H40" s="134"/>
      <c r="I40" s="134"/>
      <c r="J40" s="134">
        <v>0.45</v>
      </c>
      <c r="K40" s="134">
        <v>0.35</v>
      </c>
      <c r="L40" s="134">
        <v>0.2</v>
      </c>
      <c r="M40" s="134"/>
      <c r="N40" s="135"/>
      <c r="O40" s="159">
        <f>SUM(E40:N40)</f>
        <v>1</v>
      </c>
      <c r="P40" s="136"/>
      <c r="Q40" s="154"/>
      <c r="R40" s="154"/>
      <c r="S40" s="154"/>
      <c r="T40" s="154"/>
      <c r="U40" s="136"/>
      <c r="V40" s="154"/>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c r="BI40" s="136"/>
      <c r="BJ40" s="136"/>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c r="DJ40" s="136"/>
      <c r="DK40" s="136"/>
      <c r="DL40" s="136"/>
      <c r="DM40" s="136"/>
      <c r="DN40" s="136"/>
      <c r="DO40" s="136"/>
      <c r="DP40" s="136"/>
      <c r="DQ40" s="136"/>
      <c r="DR40" s="136"/>
      <c r="DS40" s="136"/>
      <c r="DT40" s="136"/>
      <c r="DU40" s="136"/>
      <c r="DV40" s="136"/>
      <c r="DW40" s="136"/>
      <c r="DX40" s="136"/>
      <c r="DY40" s="136"/>
      <c r="DZ40" s="136"/>
      <c r="EA40" s="136"/>
      <c r="EB40" s="136"/>
      <c r="EC40" s="136"/>
      <c r="ED40" s="136"/>
      <c r="EE40" s="136"/>
      <c r="EF40" s="136"/>
      <c r="EG40" s="136"/>
      <c r="EH40" s="136"/>
      <c r="EI40" s="136"/>
      <c r="EJ40" s="136"/>
      <c r="EK40" s="136"/>
      <c r="EL40" s="136"/>
      <c r="EM40" s="136"/>
      <c r="EN40" s="136"/>
      <c r="EO40" s="136"/>
      <c r="EP40" s="136"/>
      <c r="EQ40" s="136"/>
      <c r="ER40" s="136"/>
      <c r="ES40" s="136"/>
      <c r="ET40" s="136"/>
      <c r="EU40" s="136"/>
      <c r="EV40" s="136"/>
      <c r="EW40" s="136"/>
      <c r="EX40" s="136"/>
      <c r="EY40" s="136"/>
      <c r="EZ40" s="136"/>
      <c r="FA40" s="136"/>
      <c r="FB40" s="136"/>
      <c r="FC40" s="136"/>
      <c r="FD40" s="136"/>
      <c r="FE40" s="136"/>
      <c r="FF40" s="136"/>
      <c r="FG40" s="136"/>
      <c r="FH40" s="136"/>
      <c r="FI40" s="136"/>
      <c r="FJ40" s="136"/>
      <c r="FK40" s="136"/>
      <c r="FL40" s="136"/>
      <c r="FM40" s="136"/>
      <c r="FN40" s="136"/>
      <c r="FO40" s="136"/>
      <c r="FP40" s="136"/>
      <c r="FQ40" s="136"/>
      <c r="FR40" s="136"/>
      <c r="FS40" s="136"/>
      <c r="FT40" s="136"/>
      <c r="FU40" s="136"/>
      <c r="FV40" s="136"/>
      <c r="FW40" s="136"/>
      <c r="FX40" s="136"/>
      <c r="FY40" s="136"/>
      <c r="FZ40" s="136"/>
      <c r="GA40" s="136"/>
      <c r="GB40" s="136"/>
      <c r="GC40" s="136"/>
      <c r="GD40" s="136"/>
      <c r="GE40" s="136"/>
      <c r="GF40" s="136"/>
      <c r="GG40" s="136"/>
      <c r="GH40" s="136"/>
      <c r="GI40" s="136"/>
      <c r="GJ40" s="136"/>
      <c r="GK40" s="136"/>
      <c r="GL40" s="136"/>
      <c r="GM40" s="136"/>
      <c r="GN40" s="136"/>
      <c r="GO40" s="136"/>
      <c r="GP40" s="136"/>
      <c r="GQ40" s="136"/>
      <c r="GR40" s="136"/>
      <c r="GS40" s="136"/>
      <c r="GT40" s="136"/>
      <c r="GU40" s="136"/>
      <c r="GV40" s="136"/>
      <c r="GW40" s="136"/>
      <c r="GX40" s="136"/>
      <c r="GY40" s="136"/>
      <c r="GZ40" s="136"/>
      <c r="HA40" s="136"/>
      <c r="HB40" s="136"/>
      <c r="HC40" s="136"/>
      <c r="HD40" s="136"/>
      <c r="HE40" s="136"/>
      <c r="HF40" s="136"/>
      <c r="HG40" s="136"/>
      <c r="HH40" s="136"/>
      <c r="HI40" s="136"/>
      <c r="HJ40" s="136"/>
      <c r="HK40" s="136"/>
      <c r="HL40" s="136"/>
      <c r="HM40" s="136"/>
      <c r="HN40" s="136"/>
      <c r="HO40" s="136"/>
      <c r="HP40" s="136"/>
      <c r="HQ40" s="136"/>
      <c r="HR40" s="136"/>
      <c r="HS40" s="136"/>
      <c r="HT40" s="136"/>
      <c r="HU40" s="136"/>
      <c r="HV40" s="136"/>
      <c r="HW40" s="136"/>
      <c r="HX40" s="136"/>
      <c r="HY40" s="136"/>
      <c r="HZ40" s="136"/>
      <c r="IA40" s="136"/>
      <c r="IB40" s="136"/>
      <c r="IC40" s="136"/>
      <c r="ID40" s="136"/>
      <c r="IE40" s="136"/>
      <c r="IF40" s="136"/>
      <c r="IG40" s="136"/>
      <c r="IH40" s="136"/>
      <c r="II40" s="136"/>
      <c r="IJ40" s="136"/>
      <c r="IK40" s="136"/>
      <c r="IL40" s="136"/>
      <c r="IM40" s="136"/>
      <c r="IN40" s="136"/>
      <c r="IO40" s="136"/>
      <c r="IP40" s="136"/>
      <c r="IQ40" s="136"/>
      <c r="IR40" s="136"/>
      <c r="IS40" s="136"/>
      <c r="IT40" s="136"/>
    </row>
    <row r="41" spans="2:254" ht="15.75">
      <c r="B41" s="137" t="s">
        <v>81</v>
      </c>
      <c r="C41" s="138" t="s">
        <v>432</v>
      </c>
      <c r="D41" s="139">
        <f>PLANILHA!S127</f>
        <v>25249.083999999999</v>
      </c>
      <c r="E41" s="140">
        <f>IF(E42&lt;&gt;"",$D41*E42,0)</f>
        <v>0</v>
      </c>
      <c r="F41" s="140">
        <f t="shared" ref="F41:N41" si="30">IF(F42&lt;&gt;"",$D41*F42,0)</f>
        <v>0</v>
      </c>
      <c r="G41" s="140">
        <f t="shared" si="30"/>
        <v>0</v>
      </c>
      <c r="H41" s="140">
        <f t="shared" si="30"/>
        <v>2524.9084000000003</v>
      </c>
      <c r="I41" s="140">
        <f t="shared" si="30"/>
        <v>2524.9084000000003</v>
      </c>
      <c r="J41" s="140">
        <f t="shared" si="30"/>
        <v>2524.9084000000003</v>
      </c>
      <c r="K41" s="140">
        <f t="shared" si="30"/>
        <v>7574.7251999999989</v>
      </c>
      <c r="L41" s="140">
        <f t="shared" si="30"/>
        <v>10099.633600000001</v>
      </c>
      <c r="M41" s="140">
        <f t="shared" si="30"/>
        <v>0</v>
      </c>
      <c r="N41" s="141">
        <f t="shared" si="30"/>
        <v>0</v>
      </c>
      <c r="O41" s="157"/>
    </row>
    <row r="42" spans="2:254" s="129" customFormat="1" ht="15.75">
      <c r="B42" s="130"/>
      <c r="C42" s="131"/>
      <c r="D42" s="132"/>
      <c r="E42" s="134"/>
      <c r="F42" s="134"/>
      <c r="G42" s="134"/>
      <c r="H42" s="134">
        <v>0.1</v>
      </c>
      <c r="I42" s="134">
        <v>0.1</v>
      </c>
      <c r="J42" s="134">
        <v>0.1</v>
      </c>
      <c r="K42" s="134">
        <v>0.3</v>
      </c>
      <c r="L42" s="134">
        <v>0.4</v>
      </c>
      <c r="M42" s="134"/>
      <c r="N42" s="135"/>
      <c r="O42" s="156">
        <f t="shared" si="17"/>
        <v>1</v>
      </c>
      <c r="P42" s="136"/>
      <c r="Q42" s="154"/>
      <c r="R42" s="154"/>
      <c r="S42" s="154"/>
      <c r="T42" s="154"/>
      <c r="U42" s="136"/>
      <c r="V42" s="154"/>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6"/>
      <c r="BE42" s="136"/>
      <c r="BF42" s="136"/>
      <c r="BG42" s="136"/>
      <c r="BH42" s="136"/>
      <c r="BI42" s="136"/>
      <c r="BJ42" s="136"/>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c r="DJ42" s="136"/>
      <c r="DK42" s="136"/>
      <c r="DL42" s="136"/>
      <c r="DM42" s="136"/>
      <c r="DN42" s="136"/>
      <c r="DO42" s="136"/>
      <c r="DP42" s="136"/>
      <c r="DQ42" s="136"/>
      <c r="DR42" s="136"/>
      <c r="DS42" s="136"/>
      <c r="DT42" s="136"/>
      <c r="DU42" s="136"/>
      <c r="DV42" s="136"/>
      <c r="DW42" s="136"/>
      <c r="DX42" s="136"/>
      <c r="DY42" s="136"/>
      <c r="DZ42" s="136"/>
      <c r="EA42" s="136"/>
      <c r="EB42" s="136"/>
      <c r="EC42" s="136"/>
      <c r="ED42" s="136"/>
      <c r="EE42" s="136"/>
      <c r="EF42" s="136"/>
      <c r="EG42" s="136"/>
      <c r="EH42" s="136"/>
      <c r="EI42" s="136"/>
      <c r="EJ42" s="136"/>
      <c r="EK42" s="136"/>
      <c r="EL42" s="136"/>
      <c r="EM42" s="136"/>
      <c r="EN42" s="136"/>
      <c r="EO42" s="136"/>
      <c r="EP42" s="136"/>
      <c r="EQ42" s="136"/>
      <c r="ER42" s="136"/>
      <c r="ES42" s="136"/>
      <c r="ET42" s="136"/>
      <c r="EU42" s="136"/>
      <c r="EV42" s="136"/>
      <c r="EW42" s="136"/>
      <c r="EX42" s="136"/>
      <c r="EY42" s="136"/>
      <c r="EZ42" s="136"/>
      <c r="FA42" s="136"/>
      <c r="FB42" s="136"/>
      <c r="FC42" s="136"/>
      <c r="FD42" s="136"/>
      <c r="FE42" s="136"/>
      <c r="FF42" s="136"/>
      <c r="FG42" s="136"/>
      <c r="FH42" s="136"/>
      <c r="FI42" s="136"/>
      <c r="FJ42" s="136"/>
      <c r="FK42" s="136"/>
      <c r="FL42" s="136"/>
      <c r="FM42" s="136"/>
      <c r="FN42" s="136"/>
      <c r="FO42" s="136"/>
      <c r="FP42" s="136"/>
      <c r="FQ42" s="136"/>
      <c r="FR42" s="136"/>
      <c r="FS42" s="136"/>
      <c r="FT42" s="136"/>
      <c r="FU42" s="136"/>
      <c r="FV42" s="136"/>
      <c r="FW42" s="136"/>
      <c r="FX42" s="136"/>
      <c r="FY42" s="136"/>
      <c r="FZ42" s="136"/>
      <c r="GA42" s="136"/>
      <c r="GB42" s="136"/>
      <c r="GC42" s="136"/>
      <c r="GD42" s="136"/>
      <c r="GE42" s="136"/>
      <c r="GF42" s="136"/>
      <c r="GG42" s="136"/>
      <c r="GH42" s="136"/>
      <c r="GI42" s="136"/>
      <c r="GJ42" s="136"/>
      <c r="GK42" s="136"/>
      <c r="GL42" s="136"/>
      <c r="GM42" s="136"/>
      <c r="GN42" s="136"/>
      <c r="GO42" s="136"/>
      <c r="GP42" s="136"/>
      <c r="GQ42" s="136"/>
      <c r="GR42" s="136"/>
      <c r="GS42" s="136"/>
      <c r="GT42" s="136"/>
      <c r="GU42" s="136"/>
      <c r="GV42" s="136"/>
      <c r="GW42" s="136"/>
      <c r="GX42" s="136"/>
      <c r="GY42" s="136"/>
      <c r="GZ42" s="136"/>
      <c r="HA42" s="136"/>
      <c r="HB42" s="136"/>
      <c r="HC42" s="136"/>
      <c r="HD42" s="136"/>
      <c r="HE42" s="136"/>
      <c r="HF42" s="136"/>
      <c r="HG42" s="136"/>
      <c r="HH42" s="136"/>
      <c r="HI42" s="136"/>
      <c r="HJ42" s="136"/>
      <c r="HK42" s="136"/>
      <c r="HL42" s="136"/>
      <c r="HM42" s="136"/>
      <c r="HN42" s="136"/>
      <c r="HO42" s="136"/>
      <c r="HP42" s="136"/>
      <c r="HQ42" s="136"/>
      <c r="HR42" s="136"/>
      <c r="HS42" s="136"/>
      <c r="HT42" s="136"/>
      <c r="HU42" s="136"/>
      <c r="HV42" s="136"/>
      <c r="HW42" s="136"/>
      <c r="HX42" s="136"/>
      <c r="HY42" s="136"/>
      <c r="HZ42" s="136"/>
      <c r="IA42" s="136"/>
      <c r="IB42" s="136"/>
      <c r="IC42" s="136"/>
      <c r="ID42" s="136"/>
      <c r="IE42" s="136"/>
      <c r="IF42" s="136"/>
      <c r="IG42" s="136"/>
      <c r="IH42" s="136"/>
      <c r="II42" s="136"/>
      <c r="IJ42" s="136"/>
      <c r="IK42" s="136"/>
      <c r="IL42" s="136"/>
      <c r="IM42" s="136"/>
      <c r="IN42" s="136"/>
      <c r="IO42" s="136"/>
      <c r="IP42" s="136"/>
      <c r="IQ42" s="136"/>
      <c r="IR42" s="136"/>
      <c r="IS42" s="136"/>
      <c r="IT42" s="136"/>
    </row>
    <row r="43" spans="2:254" ht="15.75">
      <c r="B43" s="137" t="s">
        <v>82</v>
      </c>
      <c r="C43" s="142" t="s">
        <v>534</v>
      </c>
      <c r="D43" s="139">
        <f>PLANILHA!S167</f>
        <v>72241.747000000003</v>
      </c>
      <c r="E43" s="140">
        <f>IF(E44&lt;&gt;"",$D43*E44,0)</f>
        <v>0</v>
      </c>
      <c r="F43" s="140">
        <f t="shared" ref="F43:N43" si="31">IF(F44&lt;&gt;"",$D43*F44,0)</f>
        <v>0</v>
      </c>
      <c r="G43" s="140">
        <f t="shared" si="31"/>
        <v>0</v>
      </c>
      <c r="H43" s="140">
        <f t="shared" si="31"/>
        <v>7224.1747000000005</v>
      </c>
      <c r="I43" s="140">
        <f t="shared" si="31"/>
        <v>7224.1747000000005</v>
      </c>
      <c r="J43" s="140">
        <f t="shared" si="31"/>
        <v>14448.349400000001</v>
      </c>
      <c r="K43" s="140">
        <f t="shared" si="31"/>
        <v>21672.524099999999</v>
      </c>
      <c r="L43" s="140">
        <f t="shared" si="31"/>
        <v>21672.524099999999</v>
      </c>
      <c r="M43" s="140">
        <f t="shared" si="31"/>
        <v>0</v>
      </c>
      <c r="N43" s="141">
        <f t="shared" si="31"/>
        <v>0</v>
      </c>
      <c r="O43" s="157"/>
    </row>
    <row r="44" spans="2:254" s="129" customFormat="1" ht="15.75">
      <c r="B44" s="130"/>
      <c r="C44" s="143"/>
      <c r="D44" s="132"/>
      <c r="E44" s="134"/>
      <c r="F44" s="134"/>
      <c r="G44" s="134"/>
      <c r="H44" s="134">
        <v>0.1</v>
      </c>
      <c r="I44" s="134">
        <v>0.1</v>
      </c>
      <c r="J44" s="134">
        <v>0.2</v>
      </c>
      <c r="K44" s="134">
        <v>0.3</v>
      </c>
      <c r="L44" s="134">
        <v>0.3</v>
      </c>
      <c r="M44" s="134"/>
      <c r="N44" s="135"/>
      <c r="O44" s="156">
        <f t="shared" si="17"/>
        <v>1</v>
      </c>
      <c r="P44" s="136"/>
      <c r="Q44" s="154"/>
      <c r="R44" s="154"/>
      <c r="S44" s="154"/>
      <c r="T44" s="154"/>
      <c r="U44" s="136"/>
      <c r="V44" s="154"/>
      <c r="W44" s="136"/>
      <c r="X44" s="136"/>
      <c r="Y44" s="136"/>
      <c r="Z44" s="136"/>
      <c r="AA44" s="136"/>
      <c r="AB44" s="136"/>
      <c r="AC44" s="136"/>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6"/>
      <c r="BD44" s="136"/>
      <c r="BE44" s="136"/>
      <c r="BF44" s="136"/>
      <c r="BG44" s="136"/>
      <c r="BH44" s="136"/>
      <c r="BI44" s="136"/>
      <c r="BJ44" s="136"/>
      <c r="BK44" s="136"/>
      <c r="BL44" s="136"/>
      <c r="BM44" s="136"/>
      <c r="BN44" s="136"/>
      <c r="BO44" s="136"/>
      <c r="BP44" s="136"/>
      <c r="BQ44" s="136"/>
      <c r="BR44" s="136"/>
      <c r="BS44" s="136"/>
      <c r="BT44" s="136"/>
      <c r="BU44" s="136"/>
      <c r="BV44" s="136"/>
      <c r="BW44" s="136"/>
      <c r="BX44" s="136"/>
      <c r="BY44" s="136"/>
      <c r="BZ44" s="136"/>
      <c r="CA44" s="136"/>
      <c r="CB44" s="136"/>
      <c r="CC44" s="136"/>
      <c r="CD44" s="136"/>
      <c r="CE44" s="136"/>
      <c r="CF44" s="136"/>
      <c r="CG44" s="136"/>
      <c r="CH44" s="136"/>
      <c r="CI44" s="136"/>
      <c r="CJ44" s="136"/>
      <c r="CK44" s="136"/>
      <c r="CL44" s="136"/>
      <c r="CM44" s="136"/>
      <c r="CN44" s="136"/>
      <c r="CO44" s="136"/>
      <c r="CP44" s="136"/>
      <c r="CQ44" s="136"/>
      <c r="CR44" s="136"/>
      <c r="CS44" s="136"/>
      <c r="CT44" s="136"/>
      <c r="CU44" s="136"/>
      <c r="CV44" s="136"/>
      <c r="CW44" s="136"/>
      <c r="CX44" s="136"/>
      <c r="CY44" s="136"/>
      <c r="CZ44" s="136"/>
      <c r="DA44" s="136"/>
      <c r="DB44" s="136"/>
      <c r="DC44" s="136"/>
      <c r="DD44" s="136"/>
      <c r="DE44" s="136"/>
      <c r="DF44" s="136"/>
      <c r="DG44" s="136"/>
      <c r="DH44" s="136"/>
      <c r="DI44" s="136"/>
      <c r="DJ44" s="136"/>
      <c r="DK44" s="136"/>
      <c r="DL44" s="136"/>
      <c r="DM44" s="136"/>
      <c r="DN44" s="136"/>
      <c r="DO44" s="136"/>
      <c r="DP44" s="136"/>
      <c r="DQ44" s="136"/>
      <c r="DR44" s="136"/>
      <c r="DS44" s="136"/>
      <c r="DT44" s="136"/>
      <c r="DU44" s="136"/>
      <c r="DV44" s="136"/>
      <c r="DW44" s="136"/>
      <c r="DX44" s="136"/>
      <c r="DY44" s="136"/>
      <c r="DZ44" s="136"/>
      <c r="EA44" s="136"/>
      <c r="EB44" s="136"/>
      <c r="EC44" s="136"/>
      <c r="ED44" s="136"/>
      <c r="EE44" s="136"/>
      <c r="EF44" s="136"/>
      <c r="EG44" s="136"/>
      <c r="EH44" s="136"/>
      <c r="EI44" s="136"/>
      <c r="EJ44" s="136"/>
      <c r="EK44" s="136"/>
      <c r="EL44" s="136"/>
      <c r="EM44" s="136"/>
      <c r="EN44" s="136"/>
      <c r="EO44" s="136"/>
      <c r="EP44" s="136"/>
      <c r="EQ44" s="136"/>
      <c r="ER44" s="136"/>
      <c r="ES44" s="136"/>
      <c r="ET44" s="136"/>
      <c r="EU44" s="136"/>
      <c r="EV44" s="136"/>
      <c r="EW44" s="136"/>
      <c r="EX44" s="136"/>
      <c r="EY44" s="136"/>
      <c r="EZ44" s="136"/>
      <c r="FA44" s="136"/>
      <c r="FB44" s="136"/>
      <c r="FC44" s="136"/>
      <c r="FD44" s="136"/>
      <c r="FE44" s="136"/>
      <c r="FF44" s="136"/>
      <c r="FG44" s="136"/>
      <c r="FH44" s="136"/>
      <c r="FI44" s="136"/>
      <c r="FJ44" s="136"/>
      <c r="FK44" s="136"/>
      <c r="FL44" s="136"/>
      <c r="FM44" s="136"/>
      <c r="FN44" s="136"/>
      <c r="FO44" s="136"/>
      <c r="FP44" s="136"/>
      <c r="FQ44" s="136"/>
      <c r="FR44" s="136"/>
      <c r="FS44" s="136"/>
      <c r="FT44" s="136"/>
      <c r="FU44" s="136"/>
      <c r="FV44" s="136"/>
      <c r="FW44" s="136"/>
      <c r="FX44" s="136"/>
      <c r="FY44" s="136"/>
      <c r="FZ44" s="136"/>
      <c r="GA44" s="136"/>
      <c r="GB44" s="136"/>
      <c r="GC44" s="136"/>
      <c r="GD44" s="136"/>
      <c r="GE44" s="136"/>
      <c r="GF44" s="136"/>
      <c r="GG44" s="136"/>
      <c r="GH44" s="136"/>
      <c r="GI44" s="136"/>
      <c r="GJ44" s="136"/>
      <c r="GK44" s="136"/>
      <c r="GL44" s="136"/>
      <c r="GM44" s="136"/>
      <c r="GN44" s="136"/>
      <c r="GO44" s="136"/>
      <c r="GP44" s="136"/>
      <c r="GQ44" s="136"/>
      <c r="GR44" s="136"/>
      <c r="GS44" s="136"/>
      <c r="GT44" s="136"/>
      <c r="GU44" s="136"/>
      <c r="GV44" s="136"/>
      <c r="GW44" s="136"/>
      <c r="GX44" s="136"/>
      <c r="GY44" s="136"/>
      <c r="GZ44" s="136"/>
      <c r="HA44" s="136"/>
      <c r="HB44" s="136"/>
      <c r="HC44" s="136"/>
      <c r="HD44" s="136"/>
      <c r="HE44" s="136"/>
      <c r="HF44" s="136"/>
      <c r="HG44" s="136"/>
      <c r="HH44" s="136"/>
      <c r="HI44" s="136"/>
      <c r="HJ44" s="136"/>
      <c r="HK44" s="136"/>
      <c r="HL44" s="136"/>
      <c r="HM44" s="136"/>
      <c r="HN44" s="136"/>
      <c r="HO44" s="136"/>
      <c r="HP44" s="136"/>
      <c r="HQ44" s="136"/>
      <c r="HR44" s="136"/>
      <c r="HS44" s="136"/>
      <c r="HT44" s="136"/>
      <c r="HU44" s="136"/>
      <c r="HV44" s="136"/>
      <c r="HW44" s="136"/>
      <c r="HX44" s="136"/>
      <c r="HY44" s="136"/>
      <c r="HZ44" s="136"/>
      <c r="IA44" s="136"/>
      <c r="IB44" s="136"/>
      <c r="IC44" s="136"/>
      <c r="ID44" s="136"/>
      <c r="IE44" s="136"/>
      <c r="IF44" s="136"/>
      <c r="IG44" s="136"/>
      <c r="IH44" s="136"/>
      <c r="II44" s="136"/>
      <c r="IJ44" s="136"/>
      <c r="IK44" s="136"/>
      <c r="IL44" s="136"/>
      <c r="IM44" s="136"/>
      <c r="IN44" s="136"/>
      <c r="IO44" s="136"/>
      <c r="IP44" s="136"/>
      <c r="IQ44" s="136"/>
      <c r="IR44" s="136"/>
      <c r="IS44" s="136"/>
      <c r="IT44" s="136"/>
    </row>
    <row r="45" spans="2:254" ht="15.75">
      <c r="B45" s="137" t="s">
        <v>83</v>
      </c>
      <c r="C45" s="142" t="s">
        <v>717</v>
      </c>
      <c r="D45" s="145">
        <f>PLANILHA!S241</f>
        <v>45339.788820000002</v>
      </c>
      <c r="E45" s="140">
        <f>IF(E46&lt;&gt;"",$D45*E46,0)</f>
        <v>0</v>
      </c>
      <c r="F45" s="140">
        <f t="shared" ref="F45:N45" si="32">IF(F46&lt;&gt;"",$D45*F46,0)</f>
        <v>0</v>
      </c>
      <c r="G45" s="140">
        <f t="shared" si="32"/>
        <v>9067.9577640000007</v>
      </c>
      <c r="H45" s="140">
        <f t="shared" si="32"/>
        <v>4533.9788820000003</v>
      </c>
      <c r="I45" s="140">
        <f t="shared" si="32"/>
        <v>4533.9788820000003</v>
      </c>
      <c r="J45" s="140">
        <f t="shared" si="32"/>
        <v>4533.9788820000003</v>
      </c>
      <c r="K45" s="140">
        <f t="shared" si="32"/>
        <v>13601.936646</v>
      </c>
      <c r="L45" s="140">
        <f t="shared" si="32"/>
        <v>9067.9577640000007</v>
      </c>
      <c r="M45" s="140">
        <f t="shared" si="32"/>
        <v>0</v>
      </c>
      <c r="N45" s="141">
        <f t="shared" si="32"/>
        <v>0</v>
      </c>
      <c r="O45" s="158"/>
    </row>
    <row r="46" spans="2:254" s="129" customFormat="1" ht="15.75">
      <c r="B46" s="130"/>
      <c r="C46" s="143"/>
      <c r="D46" s="146"/>
      <c r="E46" s="134"/>
      <c r="F46" s="134"/>
      <c r="G46" s="134">
        <v>0.2</v>
      </c>
      <c r="H46" s="134">
        <v>0.1</v>
      </c>
      <c r="I46" s="134">
        <v>0.1</v>
      </c>
      <c r="J46" s="134">
        <v>0.1</v>
      </c>
      <c r="K46" s="134">
        <v>0.3</v>
      </c>
      <c r="L46" s="134">
        <v>0.2</v>
      </c>
      <c r="M46" s="134"/>
      <c r="N46" s="135"/>
      <c r="O46" s="159">
        <f t="shared" si="17"/>
        <v>1</v>
      </c>
      <c r="P46" s="136"/>
      <c r="Q46" s="154"/>
      <c r="R46" s="154"/>
      <c r="S46" s="154"/>
      <c r="T46" s="154"/>
      <c r="U46" s="136"/>
      <c r="V46" s="154"/>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6"/>
      <c r="CB46" s="136"/>
      <c r="CC46" s="136"/>
      <c r="CD46" s="136"/>
      <c r="CE46" s="136"/>
      <c r="CF46" s="136"/>
      <c r="CG46" s="136"/>
      <c r="CH46" s="136"/>
      <c r="CI46" s="136"/>
      <c r="CJ46" s="136"/>
      <c r="CK46" s="136"/>
      <c r="CL46" s="136"/>
      <c r="CM46" s="136"/>
      <c r="CN46" s="136"/>
      <c r="CO46" s="136"/>
      <c r="CP46" s="136"/>
      <c r="CQ46" s="136"/>
      <c r="CR46" s="136"/>
      <c r="CS46" s="136"/>
      <c r="CT46" s="136"/>
      <c r="CU46" s="136"/>
      <c r="CV46" s="136"/>
      <c r="CW46" s="136"/>
      <c r="CX46" s="136"/>
      <c r="CY46" s="136"/>
      <c r="CZ46" s="136"/>
      <c r="DA46" s="136"/>
      <c r="DB46" s="136"/>
      <c r="DC46" s="136"/>
      <c r="DD46" s="136"/>
      <c r="DE46" s="136"/>
      <c r="DF46" s="136"/>
      <c r="DG46" s="136"/>
      <c r="DH46" s="136"/>
      <c r="DI46" s="136"/>
      <c r="DJ46" s="136"/>
      <c r="DK46" s="136"/>
      <c r="DL46" s="136"/>
      <c r="DM46" s="136"/>
      <c r="DN46" s="136"/>
      <c r="DO46" s="136"/>
      <c r="DP46" s="136"/>
      <c r="DQ46" s="136"/>
      <c r="DR46" s="136"/>
      <c r="DS46" s="136"/>
      <c r="DT46" s="136"/>
      <c r="DU46" s="136"/>
      <c r="DV46" s="136"/>
      <c r="DW46" s="136"/>
      <c r="DX46" s="136"/>
      <c r="DY46" s="136"/>
      <c r="DZ46" s="136"/>
      <c r="EA46" s="136"/>
      <c r="EB46" s="136"/>
      <c r="EC46" s="136"/>
      <c r="ED46" s="136"/>
      <c r="EE46" s="136"/>
      <c r="EF46" s="136"/>
      <c r="EG46" s="136"/>
      <c r="EH46" s="136"/>
      <c r="EI46" s="136"/>
      <c r="EJ46" s="136"/>
      <c r="EK46" s="136"/>
      <c r="EL46" s="136"/>
      <c r="EM46" s="136"/>
      <c r="EN46" s="136"/>
      <c r="EO46" s="136"/>
      <c r="EP46" s="136"/>
      <c r="EQ46" s="136"/>
      <c r="ER46" s="136"/>
      <c r="ES46" s="136"/>
      <c r="ET46" s="136"/>
      <c r="EU46" s="136"/>
      <c r="EV46" s="136"/>
      <c r="EW46" s="136"/>
      <c r="EX46" s="136"/>
      <c r="EY46" s="136"/>
      <c r="EZ46" s="136"/>
      <c r="FA46" s="136"/>
      <c r="FB46" s="136"/>
      <c r="FC46" s="136"/>
      <c r="FD46" s="136"/>
      <c r="FE46" s="136"/>
      <c r="FF46" s="136"/>
      <c r="FG46" s="136"/>
      <c r="FH46" s="136"/>
      <c r="FI46" s="136"/>
      <c r="FJ46" s="136"/>
      <c r="FK46" s="136"/>
      <c r="FL46" s="136"/>
      <c r="FM46" s="136"/>
      <c r="FN46" s="136"/>
      <c r="FO46" s="136"/>
      <c r="FP46" s="136"/>
      <c r="FQ46" s="136"/>
      <c r="FR46" s="136"/>
      <c r="FS46" s="136"/>
      <c r="FT46" s="136"/>
      <c r="FU46" s="136"/>
      <c r="FV46" s="136"/>
      <c r="FW46" s="136"/>
      <c r="FX46" s="136"/>
      <c r="FY46" s="136"/>
      <c r="FZ46" s="136"/>
      <c r="GA46" s="136"/>
      <c r="GB46" s="136"/>
      <c r="GC46" s="136"/>
      <c r="GD46" s="136"/>
      <c r="GE46" s="136"/>
      <c r="GF46" s="136"/>
      <c r="GG46" s="136"/>
      <c r="GH46" s="136"/>
      <c r="GI46" s="136"/>
      <c r="GJ46" s="136"/>
      <c r="GK46" s="136"/>
      <c r="GL46" s="136"/>
      <c r="GM46" s="136"/>
      <c r="GN46" s="136"/>
      <c r="GO46" s="136"/>
      <c r="GP46" s="136"/>
      <c r="GQ46" s="136"/>
      <c r="GR46" s="136"/>
      <c r="GS46" s="136"/>
      <c r="GT46" s="136"/>
      <c r="GU46" s="136"/>
      <c r="GV46" s="136"/>
      <c r="GW46" s="136"/>
      <c r="GX46" s="136"/>
      <c r="GY46" s="136"/>
      <c r="GZ46" s="136"/>
      <c r="HA46" s="136"/>
      <c r="HB46" s="136"/>
      <c r="HC46" s="136"/>
      <c r="HD46" s="136"/>
      <c r="HE46" s="136"/>
      <c r="HF46" s="136"/>
      <c r="HG46" s="136"/>
      <c r="HH46" s="136"/>
      <c r="HI46" s="136"/>
      <c r="HJ46" s="136"/>
      <c r="HK46" s="136"/>
      <c r="HL46" s="136"/>
      <c r="HM46" s="136"/>
      <c r="HN46" s="136"/>
      <c r="HO46" s="136"/>
      <c r="HP46" s="136"/>
      <c r="HQ46" s="136"/>
      <c r="HR46" s="136"/>
      <c r="HS46" s="136"/>
      <c r="HT46" s="136"/>
      <c r="HU46" s="136"/>
      <c r="HV46" s="136"/>
      <c r="HW46" s="136"/>
      <c r="HX46" s="136"/>
      <c r="HY46" s="136"/>
      <c r="HZ46" s="136"/>
      <c r="IA46" s="136"/>
      <c r="IB46" s="136"/>
      <c r="IC46" s="136"/>
      <c r="ID46" s="136"/>
      <c r="IE46" s="136"/>
      <c r="IF46" s="136"/>
      <c r="IG46" s="136"/>
      <c r="IH46" s="136"/>
      <c r="II46" s="136"/>
      <c r="IJ46" s="136"/>
      <c r="IK46" s="136"/>
      <c r="IL46" s="136"/>
      <c r="IM46" s="136"/>
      <c r="IN46" s="136"/>
      <c r="IO46" s="136"/>
      <c r="IP46" s="136"/>
      <c r="IQ46" s="136"/>
      <c r="IR46" s="136"/>
      <c r="IS46" s="136"/>
      <c r="IT46" s="136"/>
    </row>
    <row r="47" spans="2:254" ht="15.75">
      <c r="B47" s="137" t="s">
        <v>84</v>
      </c>
      <c r="C47" s="138" t="s">
        <v>1123</v>
      </c>
      <c r="D47" s="139">
        <f>PLANILHA!S402</f>
        <v>5988.952299999999</v>
      </c>
      <c r="E47" s="140">
        <f>IF(E48&lt;&gt;"",$D47*E48,0)</f>
        <v>0</v>
      </c>
      <c r="F47" s="140">
        <f t="shared" ref="F47:N47" si="33">IF(F48&lt;&gt;"",$D47*F48,0)</f>
        <v>0</v>
      </c>
      <c r="G47" s="140">
        <f t="shared" si="33"/>
        <v>0</v>
      </c>
      <c r="H47" s="140">
        <f t="shared" si="33"/>
        <v>0</v>
      </c>
      <c r="I47" s="140">
        <f t="shared" si="33"/>
        <v>0</v>
      </c>
      <c r="J47" s="140">
        <f t="shared" si="33"/>
        <v>0</v>
      </c>
      <c r="K47" s="140">
        <f t="shared" si="33"/>
        <v>0</v>
      </c>
      <c r="L47" s="140">
        <f t="shared" si="33"/>
        <v>0</v>
      </c>
      <c r="M47" s="140">
        <f t="shared" si="33"/>
        <v>3892.8189949999996</v>
      </c>
      <c r="N47" s="141">
        <f t="shared" si="33"/>
        <v>2096.1333049999994</v>
      </c>
      <c r="O47" s="157"/>
    </row>
    <row r="48" spans="2:254" s="129" customFormat="1" ht="15.75">
      <c r="B48" s="130"/>
      <c r="C48" s="131"/>
      <c r="D48" s="132"/>
      <c r="E48" s="134"/>
      <c r="F48" s="134"/>
      <c r="G48" s="134"/>
      <c r="H48" s="134"/>
      <c r="I48" s="134"/>
      <c r="J48" s="134"/>
      <c r="K48" s="134"/>
      <c r="L48" s="134"/>
      <c r="M48" s="134">
        <v>0.65</v>
      </c>
      <c r="N48" s="135">
        <v>0.35</v>
      </c>
      <c r="O48" s="156">
        <f t="shared" si="17"/>
        <v>1</v>
      </c>
      <c r="P48" s="136"/>
      <c r="Q48" s="154"/>
      <c r="R48" s="154"/>
      <c r="S48" s="154"/>
      <c r="T48" s="154"/>
      <c r="U48" s="136"/>
      <c r="V48" s="154"/>
      <c r="W48" s="136"/>
      <c r="X48" s="136"/>
      <c r="Y48" s="136"/>
      <c r="Z48" s="136"/>
      <c r="AA48" s="136"/>
      <c r="AB48" s="136"/>
      <c r="AC48" s="136"/>
      <c r="AD48" s="136"/>
      <c r="AE48" s="136"/>
      <c r="AF48" s="136"/>
      <c r="AG48" s="136"/>
      <c r="AH48" s="136"/>
      <c r="AI48" s="136"/>
      <c r="AJ48" s="136"/>
      <c r="AK48" s="136"/>
      <c r="AL48" s="136"/>
      <c r="AM48" s="136"/>
      <c r="AN48" s="136"/>
      <c r="AO48" s="136"/>
      <c r="AP48" s="136"/>
      <c r="AQ48" s="136"/>
      <c r="AR48" s="136"/>
      <c r="AS48" s="136"/>
      <c r="AT48" s="136"/>
      <c r="AU48" s="136"/>
      <c r="AV48" s="136"/>
      <c r="AW48" s="136"/>
      <c r="AX48" s="136"/>
      <c r="AY48" s="136"/>
      <c r="AZ48" s="136"/>
      <c r="BA48" s="136"/>
      <c r="BB48" s="136"/>
      <c r="BC48" s="136"/>
      <c r="BD48" s="136"/>
      <c r="BE48" s="136"/>
      <c r="BF48" s="136"/>
      <c r="BG48" s="136"/>
      <c r="BH48" s="136"/>
      <c r="BI48" s="136"/>
      <c r="BJ48" s="136"/>
      <c r="BK48" s="136"/>
      <c r="BL48" s="136"/>
      <c r="BM48" s="136"/>
      <c r="BN48" s="136"/>
      <c r="BO48" s="136"/>
      <c r="BP48" s="136"/>
      <c r="BQ48" s="136"/>
      <c r="BR48" s="136"/>
      <c r="BS48" s="136"/>
      <c r="BT48" s="136"/>
      <c r="BU48" s="136"/>
      <c r="BV48" s="136"/>
      <c r="BW48" s="136"/>
      <c r="BX48" s="136"/>
      <c r="BY48" s="136"/>
      <c r="BZ48" s="136"/>
      <c r="CA48" s="136"/>
      <c r="CB48" s="136"/>
      <c r="CC48" s="136"/>
      <c r="CD48" s="136"/>
      <c r="CE48" s="136"/>
      <c r="CF48" s="136"/>
      <c r="CG48" s="136"/>
      <c r="CH48" s="136"/>
      <c r="CI48" s="136"/>
      <c r="CJ48" s="136"/>
      <c r="CK48" s="136"/>
      <c r="CL48" s="136"/>
      <c r="CM48" s="136"/>
      <c r="CN48" s="136"/>
      <c r="CO48" s="136"/>
      <c r="CP48" s="136"/>
      <c r="CQ48" s="136"/>
      <c r="CR48" s="136"/>
      <c r="CS48" s="136"/>
      <c r="CT48" s="136"/>
      <c r="CU48" s="136"/>
      <c r="CV48" s="136"/>
      <c r="CW48" s="136"/>
      <c r="CX48" s="136"/>
      <c r="CY48" s="136"/>
      <c r="CZ48" s="136"/>
      <c r="DA48" s="136"/>
      <c r="DB48" s="136"/>
      <c r="DC48" s="136"/>
      <c r="DD48" s="136"/>
      <c r="DE48" s="136"/>
      <c r="DF48" s="136"/>
      <c r="DG48" s="136"/>
      <c r="DH48" s="136"/>
      <c r="DI48" s="136"/>
      <c r="DJ48" s="136"/>
      <c r="DK48" s="136"/>
      <c r="DL48" s="136"/>
      <c r="DM48" s="136"/>
      <c r="DN48" s="136"/>
      <c r="DO48" s="136"/>
      <c r="DP48" s="136"/>
      <c r="DQ48" s="136"/>
      <c r="DR48" s="136"/>
      <c r="DS48" s="136"/>
      <c r="DT48" s="136"/>
      <c r="DU48" s="136"/>
      <c r="DV48" s="136"/>
      <c r="DW48" s="136"/>
      <c r="DX48" s="136"/>
      <c r="DY48" s="136"/>
      <c r="DZ48" s="136"/>
      <c r="EA48" s="136"/>
      <c r="EB48" s="136"/>
      <c r="EC48" s="136"/>
      <c r="ED48" s="136"/>
      <c r="EE48" s="136"/>
      <c r="EF48" s="136"/>
      <c r="EG48" s="136"/>
      <c r="EH48" s="136"/>
      <c r="EI48" s="136"/>
      <c r="EJ48" s="136"/>
      <c r="EK48" s="136"/>
      <c r="EL48" s="136"/>
      <c r="EM48" s="136"/>
      <c r="EN48" s="136"/>
      <c r="EO48" s="136"/>
      <c r="EP48" s="136"/>
      <c r="EQ48" s="136"/>
      <c r="ER48" s="136"/>
      <c r="ES48" s="136"/>
      <c r="ET48" s="136"/>
      <c r="EU48" s="136"/>
      <c r="EV48" s="136"/>
      <c r="EW48" s="136"/>
      <c r="EX48" s="136"/>
      <c r="EY48" s="136"/>
      <c r="EZ48" s="136"/>
      <c r="FA48" s="136"/>
      <c r="FB48" s="136"/>
      <c r="FC48" s="136"/>
      <c r="FD48" s="136"/>
      <c r="FE48" s="136"/>
      <c r="FF48" s="136"/>
      <c r="FG48" s="136"/>
      <c r="FH48" s="136"/>
      <c r="FI48" s="136"/>
      <c r="FJ48" s="136"/>
      <c r="FK48" s="136"/>
      <c r="FL48" s="136"/>
      <c r="FM48" s="136"/>
      <c r="FN48" s="136"/>
      <c r="FO48" s="136"/>
      <c r="FP48" s="136"/>
      <c r="FQ48" s="136"/>
      <c r="FR48" s="136"/>
      <c r="FS48" s="136"/>
      <c r="FT48" s="136"/>
      <c r="FU48" s="136"/>
      <c r="FV48" s="136"/>
      <c r="FW48" s="136"/>
      <c r="FX48" s="136"/>
      <c r="FY48" s="136"/>
      <c r="FZ48" s="136"/>
      <c r="GA48" s="136"/>
      <c r="GB48" s="136"/>
      <c r="GC48" s="136"/>
      <c r="GD48" s="136"/>
      <c r="GE48" s="136"/>
      <c r="GF48" s="136"/>
      <c r="GG48" s="136"/>
      <c r="GH48" s="136"/>
      <c r="GI48" s="136"/>
      <c r="GJ48" s="136"/>
      <c r="GK48" s="136"/>
      <c r="GL48" s="136"/>
      <c r="GM48" s="136"/>
      <c r="GN48" s="136"/>
      <c r="GO48" s="136"/>
      <c r="GP48" s="136"/>
      <c r="GQ48" s="136"/>
      <c r="GR48" s="136"/>
      <c r="GS48" s="136"/>
      <c r="GT48" s="136"/>
      <c r="GU48" s="136"/>
      <c r="GV48" s="136"/>
      <c r="GW48" s="136"/>
      <c r="GX48" s="136"/>
      <c r="GY48" s="136"/>
      <c r="GZ48" s="136"/>
      <c r="HA48" s="136"/>
      <c r="HB48" s="136"/>
      <c r="HC48" s="136"/>
      <c r="HD48" s="136"/>
      <c r="HE48" s="136"/>
      <c r="HF48" s="136"/>
      <c r="HG48" s="136"/>
      <c r="HH48" s="136"/>
      <c r="HI48" s="136"/>
      <c r="HJ48" s="136"/>
      <c r="HK48" s="136"/>
      <c r="HL48" s="136"/>
      <c r="HM48" s="136"/>
      <c r="HN48" s="136"/>
      <c r="HO48" s="136"/>
      <c r="HP48" s="136"/>
      <c r="HQ48" s="136"/>
      <c r="HR48" s="136"/>
      <c r="HS48" s="136"/>
      <c r="HT48" s="136"/>
      <c r="HU48" s="136"/>
      <c r="HV48" s="136"/>
      <c r="HW48" s="136"/>
      <c r="HX48" s="136"/>
      <c r="HY48" s="136"/>
      <c r="HZ48" s="136"/>
      <c r="IA48" s="136"/>
      <c r="IB48" s="136"/>
      <c r="IC48" s="136"/>
      <c r="ID48" s="136"/>
      <c r="IE48" s="136"/>
      <c r="IF48" s="136"/>
      <c r="IG48" s="136"/>
      <c r="IH48" s="136"/>
      <c r="II48" s="136"/>
      <c r="IJ48" s="136"/>
      <c r="IK48" s="136"/>
      <c r="IL48" s="136"/>
      <c r="IM48" s="136"/>
      <c r="IN48" s="136"/>
      <c r="IO48" s="136"/>
      <c r="IP48" s="136"/>
      <c r="IQ48" s="136"/>
      <c r="IR48" s="136"/>
      <c r="IS48" s="136"/>
      <c r="IT48" s="136"/>
    </row>
    <row r="49" spans="2:254" ht="15.75">
      <c r="B49" s="137" t="s">
        <v>85</v>
      </c>
      <c r="C49" s="142" t="s">
        <v>1159</v>
      </c>
      <c r="D49" s="139">
        <f>PLANILHA!S414</f>
        <v>1588.1</v>
      </c>
      <c r="E49" s="140">
        <f>IF(E50&lt;&gt;"",$D49*E50,0)</f>
        <v>0</v>
      </c>
      <c r="F49" s="140">
        <f t="shared" ref="F49:N49" si="34">IF(F50&lt;&gt;"",$D49*F50,0)</f>
        <v>0</v>
      </c>
      <c r="G49" s="140">
        <f t="shared" si="34"/>
        <v>0</v>
      </c>
      <c r="H49" s="140">
        <f t="shared" si="34"/>
        <v>0</v>
      </c>
      <c r="I49" s="140">
        <f t="shared" si="34"/>
        <v>0</v>
      </c>
      <c r="J49" s="140">
        <f t="shared" si="34"/>
        <v>0</v>
      </c>
      <c r="K49" s="140">
        <f t="shared" si="34"/>
        <v>0</v>
      </c>
      <c r="L49" s="140">
        <f t="shared" si="34"/>
        <v>0</v>
      </c>
      <c r="M49" s="140">
        <f t="shared" si="34"/>
        <v>0</v>
      </c>
      <c r="N49" s="141">
        <f t="shared" si="34"/>
        <v>1588.1</v>
      </c>
      <c r="O49" s="157"/>
    </row>
    <row r="50" spans="2:254" s="129" customFormat="1" ht="15.75">
      <c r="B50" s="130"/>
      <c r="C50" s="143"/>
      <c r="D50" s="132"/>
      <c r="E50" s="134"/>
      <c r="F50" s="134"/>
      <c r="G50" s="134"/>
      <c r="H50" s="134"/>
      <c r="I50" s="134"/>
      <c r="J50" s="134"/>
      <c r="K50" s="134"/>
      <c r="L50" s="134"/>
      <c r="M50" s="134"/>
      <c r="N50" s="135">
        <v>1</v>
      </c>
      <c r="O50" s="156">
        <f t="shared" si="17"/>
        <v>1</v>
      </c>
      <c r="P50" s="136"/>
      <c r="Q50" s="154"/>
      <c r="R50" s="154"/>
      <c r="S50" s="154"/>
      <c r="T50" s="154"/>
      <c r="U50" s="136"/>
      <c r="V50" s="154"/>
      <c r="W50" s="136"/>
      <c r="X50" s="136"/>
      <c r="Y50" s="136"/>
      <c r="Z50" s="136"/>
      <c r="AA50" s="136"/>
      <c r="AB50" s="136"/>
      <c r="AC50" s="136"/>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6"/>
      <c r="BD50" s="136"/>
      <c r="BE50" s="136"/>
      <c r="BF50" s="136"/>
      <c r="BG50" s="136"/>
      <c r="BH50" s="136"/>
      <c r="BI50" s="136"/>
      <c r="BJ50" s="136"/>
      <c r="BK50" s="136"/>
      <c r="BL50" s="136"/>
      <c r="BM50" s="136"/>
      <c r="BN50" s="136"/>
      <c r="BO50" s="136"/>
      <c r="BP50" s="136"/>
      <c r="BQ50" s="136"/>
      <c r="BR50" s="136"/>
      <c r="BS50" s="136"/>
      <c r="BT50" s="136"/>
      <c r="BU50" s="136"/>
      <c r="BV50" s="136"/>
      <c r="BW50" s="136"/>
      <c r="BX50" s="136"/>
      <c r="BY50" s="136"/>
      <c r="BZ50" s="136"/>
      <c r="CA50" s="136"/>
      <c r="CB50" s="136"/>
      <c r="CC50" s="136"/>
      <c r="CD50" s="136"/>
      <c r="CE50" s="136"/>
      <c r="CF50" s="136"/>
      <c r="CG50" s="136"/>
      <c r="CH50" s="136"/>
      <c r="CI50" s="136"/>
      <c r="CJ50" s="136"/>
      <c r="CK50" s="136"/>
      <c r="CL50" s="136"/>
      <c r="CM50" s="136"/>
      <c r="CN50" s="136"/>
      <c r="CO50" s="136"/>
      <c r="CP50" s="136"/>
      <c r="CQ50" s="136"/>
      <c r="CR50" s="136"/>
      <c r="CS50" s="136"/>
      <c r="CT50" s="136"/>
      <c r="CU50" s="136"/>
      <c r="CV50" s="136"/>
      <c r="CW50" s="136"/>
      <c r="CX50" s="136"/>
      <c r="CY50" s="136"/>
      <c r="CZ50" s="136"/>
      <c r="DA50" s="136"/>
      <c r="DB50" s="136"/>
      <c r="DC50" s="136"/>
      <c r="DD50" s="136"/>
      <c r="DE50" s="136"/>
      <c r="DF50" s="136"/>
      <c r="DG50" s="136"/>
      <c r="DH50" s="136"/>
      <c r="DI50" s="136"/>
      <c r="DJ50" s="136"/>
      <c r="DK50" s="136"/>
      <c r="DL50" s="136"/>
      <c r="DM50" s="136"/>
      <c r="DN50" s="136"/>
      <c r="DO50" s="136"/>
      <c r="DP50" s="136"/>
      <c r="DQ50" s="136"/>
      <c r="DR50" s="136"/>
      <c r="DS50" s="136"/>
      <c r="DT50" s="136"/>
      <c r="DU50" s="136"/>
      <c r="DV50" s="136"/>
      <c r="DW50" s="136"/>
      <c r="DX50" s="136"/>
      <c r="DY50" s="136"/>
      <c r="DZ50" s="136"/>
      <c r="EA50" s="136"/>
      <c r="EB50" s="136"/>
      <c r="EC50" s="136"/>
      <c r="ED50" s="136"/>
      <c r="EE50" s="136"/>
      <c r="EF50" s="136"/>
      <c r="EG50" s="136"/>
      <c r="EH50" s="136"/>
      <c r="EI50" s="136"/>
      <c r="EJ50" s="136"/>
      <c r="EK50" s="136"/>
      <c r="EL50" s="136"/>
      <c r="EM50" s="136"/>
      <c r="EN50" s="136"/>
      <c r="EO50" s="136"/>
      <c r="EP50" s="136"/>
      <c r="EQ50" s="136"/>
      <c r="ER50" s="136"/>
      <c r="ES50" s="136"/>
      <c r="ET50" s="136"/>
      <c r="EU50" s="136"/>
      <c r="EV50" s="136"/>
      <c r="EW50" s="136"/>
      <c r="EX50" s="136"/>
      <c r="EY50" s="136"/>
      <c r="EZ50" s="136"/>
      <c r="FA50" s="136"/>
      <c r="FB50" s="136"/>
      <c r="FC50" s="136"/>
      <c r="FD50" s="136"/>
      <c r="FE50" s="136"/>
      <c r="FF50" s="136"/>
      <c r="FG50" s="136"/>
      <c r="FH50" s="136"/>
      <c r="FI50" s="136"/>
      <c r="FJ50" s="136"/>
      <c r="FK50" s="136"/>
      <c r="FL50" s="136"/>
      <c r="FM50" s="136"/>
      <c r="FN50" s="136"/>
      <c r="FO50" s="136"/>
      <c r="FP50" s="136"/>
      <c r="FQ50" s="136"/>
      <c r="FR50" s="136"/>
      <c r="FS50" s="136"/>
      <c r="FT50" s="136"/>
      <c r="FU50" s="136"/>
      <c r="FV50" s="136"/>
      <c r="FW50" s="136"/>
      <c r="FX50" s="136"/>
      <c r="FY50" s="136"/>
      <c r="FZ50" s="136"/>
      <c r="GA50" s="136"/>
      <c r="GB50" s="136"/>
      <c r="GC50" s="136"/>
      <c r="GD50" s="136"/>
      <c r="GE50" s="136"/>
      <c r="GF50" s="136"/>
      <c r="GG50" s="136"/>
      <c r="GH50" s="136"/>
      <c r="GI50" s="136"/>
      <c r="GJ50" s="136"/>
      <c r="GK50" s="136"/>
      <c r="GL50" s="136"/>
      <c r="GM50" s="136"/>
      <c r="GN50" s="136"/>
      <c r="GO50" s="136"/>
      <c r="GP50" s="136"/>
      <c r="GQ50" s="136"/>
      <c r="GR50" s="136"/>
      <c r="GS50" s="136"/>
      <c r="GT50" s="136"/>
      <c r="GU50" s="136"/>
      <c r="GV50" s="136"/>
      <c r="GW50" s="136"/>
      <c r="GX50" s="136"/>
      <c r="GY50" s="136"/>
      <c r="GZ50" s="136"/>
      <c r="HA50" s="136"/>
      <c r="HB50" s="136"/>
      <c r="HC50" s="136"/>
      <c r="HD50" s="136"/>
      <c r="HE50" s="136"/>
      <c r="HF50" s="136"/>
      <c r="HG50" s="136"/>
      <c r="HH50" s="136"/>
      <c r="HI50" s="136"/>
      <c r="HJ50" s="136"/>
      <c r="HK50" s="136"/>
      <c r="HL50" s="136"/>
      <c r="HM50" s="136"/>
      <c r="HN50" s="136"/>
      <c r="HO50" s="136"/>
      <c r="HP50" s="136"/>
      <c r="HQ50" s="136"/>
      <c r="HR50" s="136"/>
      <c r="HS50" s="136"/>
      <c r="HT50" s="136"/>
      <c r="HU50" s="136"/>
      <c r="HV50" s="136"/>
      <c r="HW50" s="136"/>
      <c r="HX50" s="136"/>
      <c r="HY50" s="136"/>
      <c r="HZ50" s="136"/>
      <c r="IA50" s="136"/>
      <c r="IB50" s="136"/>
      <c r="IC50" s="136"/>
      <c r="ID50" s="136"/>
      <c r="IE50" s="136"/>
      <c r="IF50" s="136"/>
      <c r="IG50" s="136"/>
      <c r="IH50" s="136"/>
      <c r="II50" s="136"/>
      <c r="IJ50" s="136"/>
      <c r="IK50" s="136"/>
      <c r="IL50" s="136"/>
      <c r="IM50" s="136"/>
      <c r="IN50" s="136"/>
      <c r="IO50" s="136"/>
      <c r="IP50" s="136"/>
      <c r="IQ50" s="136"/>
      <c r="IR50" s="136"/>
      <c r="IS50" s="136"/>
      <c r="IT50" s="136"/>
    </row>
    <row r="51" spans="2:254" ht="15.75">
      <c r="B51" s="137" t="s">
        <v>86</v>
      </c>
      <c r="C51" s="142" t="s">
        <v>1168</v>
      </c>
      <c r="D51" s="145">
        <f>PLANILHA!S418</f>
        <v>32301.028400000003</v>
      </c>
      <c r="E51" s="140">
        <f>IF(E52&lt;&gt;"",$D51*E52,0)</f>
        <v>0</v>
      </c>
      <c r="F51" s="140">
        <f t="shared" ref="F51:N51" si="35">IF(F52&lt;&gt;"",$D51*F52,0)</f>
        <v>0</v>
      </c>
      <c r="G51" s="140">
        <f t="shared" si="35"/>
        <v>0</v>
      </c>
      <c r="H51" s="140">
        <f t="shared" si="35"/>
        <v>0</v>
      </c>
      <c r="I51" s="140">
        <f t="shared" si="35"/>
        <v>3230.1028400000005</v>
      </c>
      <c r="J51" s="140">
        <f t="shared" si="35"/>
        <v>8075.2571000000007</v>
      </c>
      <c r="K51" s="140">
        <f t="shared" si="35"/>
        <v>9690.3085200000005</v>
      </c>
      <c r="L51" s="140">
        <f t="shared" si="35"/>
        <v>4845.1542600000002</v>
      </c>
      <c r="M51" s="140">
        <f t="shared" si="35"/>
        <v>4845.1542600000002</v>
      </c>
      <c r="N51" s="141">
        <f t="shared" si="35"/>
        <v>1615.0514200000002</v>
      </c>
      <c r="O51" s="158"/>
    </row>
    <row r="52" spans="2:254" s="129" customFormat="1" ht="15.75">
      <c r="B52" s="130"/>
      <c r="C52" s="143"/>
      <c r="D52" s="146"/>
      <c r="E52" s="134"/>
      <c r="F52" s="134"/>
      <c r="G52" s="134"/>
      <c r="H52" s="134"/>
      <c r="I52" s="134">
        <v>0.1</v>
      </c>
      <c r="J52" s="134">
        <v>0.25</v>
      </c>
      <c r="K52" s="134">
        <v>0.3</v>
      </c>
      <c r="L52" s="134">
        <v>0.15</v>
      </c>
      <c r="M52" s="134">
        <v>0.15</v>
      </c>
      <c r="N52" s="135">
        <v>0.05</v>
      </c>
      <c r="O52" s="159">
        <f t="shared" si="17"/>
        <v>1</v>
      </c>
      <c r="P52" s="136"/>
      <c r="Q52" s="154"/>
      <c r="R52" s="154"/>
      <c r="S52" s="154"/>
      <c r="T52" s="154"/>
      <c r="U52" s="136"/>
      <c r="V52" s="154"/>
      <c r="W52" s="136"/>
      <c r="X52" s="136"/>
      <c r="Y52" s="136"/>
      <c r="Z52" s="136"/>
      <c r="AA52" s="136"/>
      <c r="AB52" s="136"/>
      <c r="AC52" s="136"/>
      <c r="AD52" s="136"/>
      <c r="AE52" s="136"/>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6"/>
      <c r="BD52" s="136"/>
      <c r="BE52" s="136"/>
      <c r="BF52" s="136"/>
      <c r="BG52" s="136"/>
      <c r="BH52" s="136"/>
      <c r="BI52" s="136"/>
      <c r="BJ52" s="136"/>
      <c r="BK52" s="136"/>
      <c r="BL52" s="136"/>
      <c r="BM52" s="136"/>
      <c r="BN52" s="136"/>
      <c r="BO52" s="136"/>
      <c r="BP52" s="136"/>
      <c r="BQ52" s="136"/>
      <c r="BR52" s="136"/>
      <c r="BS52" s="136"/>
      <c r="BT52" s="136"/>
      <c r="BU52" s="136"/>
      <c r="BV52" s="136"/>
      <c r="BW52" s="136"/>
      <c r="BX52" s="136"/>
      <c r="BY52" s="136"/>
      <c r="BZ52" s="136"/>
      <c r="CA52" s="136"/>
      <c r="CB52" s="136"/>
      <c r="CC52" s="136"/>
      <c r="CD52" s="136"/>
      <c r="CE52" s="136"/>
      <c r="CF52" s="136"/>
      <c r="CG52" s="136"/>
      <c r="CH52" s="136"/>
      <c r="CI52" s="136"/>
      <c r="CJ52" s="136"/>
      <c r="CK52" s="136"/>
      <c r="CL52" s="136"/>
      <c r="CM52" s="136"/>
      <c r="CN52" s="136"/>
      <c r="CO52" s="136"/>
      <c r="CP52" s="136"/>
      <c r="CQ52" s="136"/>
      <c r="CR52" s="136"/>
      <c r="CS52" s="136"/>
      <c r="CT52" s="136"/>
      <c r="CU52" s="136"/>
      <c r="CV52" s="136"/>
      <c r="CW52" s="136"/>
      <c r="CX52" s="136"/>
      <c r="CY52" s="136"/>
      <c r="CZ52" s="136"/>
      <c r="DA52" s="136"/>
      <c r="DB52" s="136"/>
      <c r="DC52" s="136"/>
      <c r="DD52" s="136"/>
      <c r="DE52" s="136"/>
      <c r="DF52" s="136"/>
      <c r="DG52" s="136"/>
      <c r="DH52" s="136"/>
      <c r="DI52" s="136"/>
      <c r="DJ52" s="136"/>
      <c r="DK52" s="136"/>
      <c r="DL52" s="136"/>
      <c r="DM52" s="136"/>
      <c r="DN52" s="136"/>
      <c r="DO52" s="136"/>
      <c r="DP52" s="136"/>
      <c r="DQ52" s="136"/>
      <c r="DR52" s="136"/>
      <c r="DS52" s="136"/>
      <c r="DT52" s="136"/>
      <c r="DU52" s="136"/>
      <c r="DV52" s="136"/>
      <c r="DW52" s="136"/>
      <c r="DX52" s="136"/>
      <c r="DY52" s="136"/>
      <c r="DZ52" s="136"/>
      <c r="EA52" s="136"/>
      <c r="EB52" s="136"/>
      <c r="EC52" s="136"/>
      <c r="ED52" s="136"/>
      <c r="EE52" s="136"/>
      <c r="EF52" s="136"/>
      <c r="EG52" s="136"/>
      <c r="EH52" s="136"/>
      <c r="EI52" s="136"/>
      <c r="EJ52" s="136"/>
      <c r="EK52" s="136"/>
      <c r="EL52" s="136"/>
      <c r="EM52" s="136"/>
      <c r="EN52" s="136"/>
      <c r="EO52" s="136"/>
      <c r="EP52" s="136"/>
      <c r="EQ52" s="136"/>
      <c r="ER52" s="136"/>
      <c r="ES52" s="136"/>
      <c r="ET52" s="136"/>
      <c r="EU52" s="136"/>
      <c r="EV52" s="136"/>
      <c r="EW52" s="136"/>
      <c r="EX52" s="136"/>
      <c r="EY52" s="136"/>
      <c r="EZ52" s="136"/>
      <c r="FA52" s="136"/>
      <c r="FB52" s="136"/>
      <c r="FC52" s="136"/>
      <c r="FD52" s="136"/>
      <c r="FE52" s="136"/>
      <c r="FF52" s="136"/>
      <c r="FG52" s="136"/>
      <c r="FH52" s="136"/>
      <c r="FI52" s="136"/>
      <c r="FJ52" s="136"/>
      <c r="FK52" s="136"/>
      <c r="FL52" s="136"/>
      <c r="FM52" s="136"/>
      <c r="FN52" s="136"/>
      <c r="FO52" s="136"/>
      <c r="FP52" s="136"/>
      <c r="FQ52" s="136"/>
      <c r="FR52" s="136"/>
      <c r="FS52" s="136"/>
      <c r="FT52" s="136"/>
      <c r="FU52" s="136"/>
      <c r="FV52" s="136"/>
      <c r="FW52" s="136"/>
      <c r="FX52" s="136"/>
      <c r="FY52" s="136"/>
      <c r="FZ52" s="136"/>
      <c r="GA52" s="136"/>
      <c r="GB52" s="136"/>
      <c r="GC52" s="136"/>
      <c r="GD52" s="136"/>
      <c r="GE52" s="136"/>
      <c r="GF52" s="136"/>
      <c r="GG52" s="136"/>
      <c r="GH52" s="136"/>
      <c r="GI52" s="136"/>
      <c r="GJ52" s="136"/>
      <c r="GK52" s="136"/>
      <c r="GL52" s="136"/>
      <c r="GM52" s="136"/>
      <c r="GN52" s="136"/>
      <c r="GO52" s="136"/>
      <c r="GP52" s="136"/>
      <c r="GQ52" s="136"/>
      <c r="GR52" s="136"/>
      <c r="GS52" s="136"/>
      <c r="GT52" s="136"/>
      <c r="GU52" s="136"/>
      <c r="GV52" s="136"/>
      <c r="GW52" s="136"/>
      <c r="GX52" s="136"/>
      <c r="GY52" s="136"/>
      <c r="GZ52" s="136"/>
      <c r="HA52" s="136"/>
      <c r="HB52" s="136"/>
      <c r="HC52" s="136"/>
      <c r="HD52" s="136"/>
      <c r="HE52" s="136"/>
      <c r="HF52" s="136"/>
      <c r="HG52" s="136"/>
      <c r="HH52" s="136"/>
      <c r="HI52" s="136"/>
      <c r="HJ52" s="136"/>
      <c r="HK52" s="136"/>
      <c r="HL52" s="136"/>
      <c r="HM52" s="136"/>
      <c r="HN52" s="136"/>
      <c r="HO52" s="136"/>
      <c r="HP52" s="136"/>
      <c r="HQ52" s="136"/>
      <c r="HR52" s="136"/>
      <c r="HS52" s="136"/>
      <c r="HT52" s="136"/>
      <c r="HU52" s="136"/>
      <c r="HV52" s="136"/>
      <c r="HW52" s="136"/>
      <c r="HX52" s="136"/>
      <c r="HY52" s="136"/>
      <c r="HZ52" s="136"/>
      <c r="IA52" s="136"/>
      <c r="IB52" s="136"/>
      <c r="IC52" s="136"/>
      <c r="ID52" s="136"/>
      <c r="IE52" s="136"/>
      <c r="IF52" s="136"/>
      <c r="IG52" s="136"/>
      <c r="IH52" s="136"/>
      <c r="II52" s="136"/>
      <c r="IJ52" s="136"/>
      <c r="IK52" s="136"/>
      <c r="IL52" s="136"/>
      <c r="IM52" s="136"/>
      <c r="IN52" s="136"/>
      <c r="IO52" s="136"/>
      <c r="IP52" s="136"/>
      <c r="IQ52" s="136"/>
      <c r="IR52" s="136"/>
      <c r="IS52" s="136"/>
      <c r="IT52" s="136"/>
    </row>
    <row r="53" spans="2:254" ht="15.75">
      <c r="B53" s="137" t="s">
        <v>139</v>
      </c>
      <c r="C53" s="142" t="s">
        <v>140</v>
      </c>
      <c r="D53" s="145">
        <f>PLANILHA!S436</f>
        <v>39976.57</v>
      </c>
      <c r="E53" s="140">
        <f>IF(E54&lt;&gt;"",$D53*E54,0)</f>
        <v>0</v>
      </c>
      <c r="F53" s="140">
        <f t="shared" ref="F53:N53" si="36">IF(F54&lt;&gt;"",$D53*F54,0)</f>
        <v>0</v>
      </c>
      <c r="G53" s="140">
        <f t="shared" si="36"/>
        <v>0</v>
      </c>
      <c r="H53" s="140">
        <f t="shared" si="36"/>
        <v>0</v>
      </c>
      <c r="I53" s="140">
        <f t="shared" si="36"/>
        <v>0</v>
      </c>
      <c r="J53" s="140">
        <f t="shared" si="36"/>
        <v>0</v>
      </c>
      <c r="K53" s="140">
        <f t="shared" si="36"/>
        <v>0</v>
      </c>
      <c r="L53" s="140">
        <f t="shared" si="36"/>
        <v>11992.971</v>
      </c>
      <c r="M53" s="140">
        <f t="shared" si="36"/>
        <v>13991.799499999999</v>
      </c>
      <c r="N53" s="141">
        <f t="shared" si="36"/>
        <v>13991.799499999999</v>
      </c>
      <c r="O53" s="158"/>
    </row>
    <row r="54" spans="2:254" s="129" customFormat="1" ht="15.75">
      <c r="B54" s="130"/>
      <c r="C54" s="143"/>
      <c r="D54" s="146"/>
      <c r="E54" s="134"/>
      <c r="F54" s="134"/>
      <c r="G54" s="134"/>
      <c r="H54" s="134"/>
      <c r="I54" s="134"/>
      <c r="J54" s="134"/>
      <c r="K54" s="134"/>
      <c r="L54" s="134">
        <v>0.3</v>
      </c>
      <c r="M54" s="134">
        <v>0.35</v>
      </c>
      <c r="N54" s="135">
        <v>0.35</v>
      </c>
      <c r="O54" s="159">
        <f t="shared" si="17"/>
        <v>0.99999999999999989</v>
      </c>
      <c r="P54" s="136"/>
      <c r="Q54" s="154"/>
      <c r="R54" s="154"/>
      <c r="S54" s="154"/>
      <c r="T54" s="154"/>
      <c r="U54" s="136"/>
      <c r="V54" s="154"/>
      <c r="W54" s="136"/>
      <c r="X54" s="136"/>
      <c r="Y54" s="136"/>
      <c r="Z54" s="136"/>
      <c r="AA54" s="136"/>
      <c r="AB54" s="136"/>
      <c r="AC54" s="136"/>
      <c r="AD54" s="136"/>
      <c r="AE54" s="136"/>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136"/>
      <c r="BC54" s="136"/>
      <c r="BD54" s="136"/>
      <c r="BE54" s="136"/>
      <c r="BF54" s="136"/>
      <c r="BG54" s="136"/>
      <c r="BH54" s="136"/>
      <c r="BI54" s="136"/>
      <c r="BJ54" s="136"/>
      <c r="BK54" s="136"/>
      <c r="BL54" s="136"/>
      <c r="BM54" s="136"/>
      <c r="BN54" s="136"/>
      <c r="BO54" s="136"/>
      <c r="BP54" s="136"/>
      <c r="BQ54" s="136"/>
      <c r="BR54" s="136"/>
      <c r="BS54" s="136"/>
      <c r="BT54" s="136"/>
      <c r="BU54" s="136"/>
      <c r="BV54" s="136"/>
      <c r="BW54" s="136"/>
      <c r="BX54" s="136"/>
      <c r="BY54" s="136"/>
      <c r="BZ54" s="136"/>
      <c r="CA54" s="136"/>
      <c r="CB54" s="136"/>
      <c r="CC54" s="136"/>
      <c r="CD54" s="136"/>
      <c r="CE54" s="136"/>
      <c r="CF54" s="136"/>
      <c r="CG54" s="136"/>
      <c r="CH54" s="136"/>
      <c r="CI54" s="136"/>
      <c r="CJ54" s="136"/>
      <c r="CK54" s="136"/>
      <c r="CL54" s="136"/>
      <c r="CM54" s="136"/>
      <c r="CN54" s="136"/>
      <c r="CO54" s="136"/>
      <c r="CP54" s="136"/>
      <c r="CQ54" s="136"/>
      <c r="CR54" s="136"/>
      <c r="CS54" s="136"/>
      <c r="CT54" s="136"/>
      <c r="CU54" s="136"/>
      <c r="CV54" s="136"/>
      <c r="CW54" s="136"/>
      <c r="CX54" s="136"/>
      <c r="CY54" s="136"/>
      <c r="CZ54" s="136"/>
      <c r="DA54" s="136"/>
      <c r="DB54" s="136"/>
      <c r="DC54" s="136"/>
      <c r="DD54" s="136"/>
      <c r="DE54" s="136"/>
      <c r="DF54" s="136"/>
      <c r="DG54" s="136"/>
      <c r="DH54" s="136"/>
      <c r="DI54" s="136"/>
      <c r="DJ54" s="136"/>
      <c r="DK54" s="136"/>
      <c r="DL54" s="136"/>
      <c r="DM54" s="136"/>
      <c r="DN54" s="136"/>
      <c r="DO54" s="136"/>
      <c r="DP54" s="136"/>
      <c r="DQ54" s="136"/>
      <c r="DR54" s="136"/>
      <c r="DS54" s="136"/>
      <c r="DT54" s="136"/>
      <c r="DU54" s="136"/>
      <c r="DV54" s="136"/>
      <c r="DW54" s="136"/>
      <c r="DX54" s="136"/>
      <c r="DY54" s="136"/>
      <c r="DZ54" s="136"/>
      <c r="EA54" s="136"/>
      <c r="EB54" s="136"/>
      <c r="EC54" s="136"/>
      <c r="ED54" s="136"/>
      <c r="EE54" s="136"/>
      <c r="EF54" s="136"/>
      <c r="EG54" s="136"/>
      <c r="EH54" s="136"/>
      <c r="EI54" s="136"/>
      <c r="EJ54" s="136"/>
      <c r="EK54" s="136"/>
      <c r="EL54" s="136"/>
      <c r="EM54" s="136"/>
      <c r="EN54" s="136"/>
      <c r="EO54" s="136"/>
      <c r="EP54" s="136"/>
      <c r="EQ54" s="136"/>
      <c r="ER54" s="136"/>
      <c r="ES54" s="136"/>
      <c r="ET54" s="136"/>
      <c r="EU54" s="136"/>
      <c r="EV54" s="136"/>
      <c r="EW54" s="136"/>
      <c r="EX54" s="136"/>
      <c r="EY54" s="136"/>
      <c r="EZ54" s="136"/>
      <c r="FA54" s="136"/>
      <c r="FB54" s="136"/>
      <c r="FC54" s="136"/>
      <c r="FD54" s="136"/>
      <c r="FE54" s="136"/>
      <c r="FF54" s="136"/>
      <c r="FG54" s="136"/>
      <c r="FH54" s="136"/>
      <c r="FI54" s="136"/>
      <c r="FJ54" s="136"/>
      <c r="FK54" s="136"/>
      <c r="FL54" s="136"/>
      <c r="FM54" s="136"/>
      <c r="FN54" s="136"/>
      <c r="FO54" s="136"/>
      <c r="FP54" s="136"/>
      <c r="FQ54" s="136"/>
      <c r="FR54" s="136"/>
      <c r="FS54" s="136"/>
      <c r="FT54" s="136"/>
      <c r="FU54" s="136"/>
      <c r="FV54" s="136"/>
      <c r="FW54" s="136"/>
      <c r="FX54" s="136"/>
      <c r="FY54" s="136"/>
      <c r="FZ54" s="136"/>
      <c r="GA54" s="136"/>
      <c r="GB54" s="136"/>
      <c r="GC54" s="136"/>
      <c r="GD54" s="136"/>
      <c r="GE54" s="136"/>
      <c r="GF54" s="136"/>
      <c r="GG54" s="136"/>
      <c r="GH54" s="136"/>
      <c r="GI54" s="136"/>
      <c r="GJ54" s="136"/>
      <c r="GK54" s="136"/>
      <c r="GL54" s="136"/>
      <c r="GM54" s="136"/>
      <c r="GN54" s="136"/>
      <c r="GO54" s="136"/>
      <c r="GP54" s="136"/>
      <c r="GQ54" s="136"/>
      <c r="GR54" s="136"/>
      <c r="GS54" s="136"/>
      <c r="GT54" s="136"/>
      <c r="GU54" s="136"/>
      <c r="GV54" s="136"/>
      <c r="GW54" s="136"/>
      <c r="GX54" s="136"/>
      <c r="GY54" s="136"/>
      <c r="GZ54" s="136"/>
      <c r="HA54" s="136"/>
      <c r="HB54" s="136"/>
      <c r="HC54" s="136"/>
      <c r="HD54" s="136"/>
      <c r="HE54" s="136"/>
      <c r="HF54" s="136"/>
      <c r="HG54" s="136"/>
      <c r="HH54" s="136"/>
      <c r="HI54" s="136"/>
      <c r="HJ54" s="136"/>
      <c r="HK54" s="136"/>
      <c r="HL54" s="136"/>
      <c r="HM54" s="136"/>
      <c r="HN54" s="136"/>
      <c r="HO54" s="136"/>
      <c r="HP54" s="136"/>
      <c r="HQ54" s="136"/>
      <c r="HR54" s="136"/>
      <c r="HS54" s="136"/>
      <c r="HT54" s="136"/>
      <c r="HU54" s="136"/>
      <c r="HV54" s="136"/>
      <c r="HW54" s="136"/>
      <c r="HX54" s="136"/>
      <c r="HY54" s="136"/>
      <c r="HZ54" s="136"/>
      <c r="IA54" s="136"/>
      <c r="IB54" s="136"/>
      <c r="IC54" s="136"/>
      <c r="ID54" s="136"/>
      <c r="IE54" s="136"/>
      <c r="IF54" s="136"/>
      <c r="IG54" s="136"/>
      <c r="IH54" s="136"/>
      <c r="II54" s="136"/>
      <c r="IJ54" s="136"/>
      <c r="IK54" s="136"/>
      <c r="IL54" s="136"/>
      <c r="IM54" s="136"/>
      <c r="IN54" s="136"/>
      <c r="IO54" s="136"/>
      <c r="IP54" s="136"/>
      <c r="IQ54" s="136"/>
      <c r="IR54" s="136"/>
      <c r="IS54" s="136"/>
      <c r="IT54" s="136"/>
    </row>
    <row r="55" spans="2:254" ht="17.25" customHeight="1">
      <c r="B55" s="147"/>
      <c r="C55" s="148" t="s">
        <v>141</v>
      </c>
      <c r="D55" s="149">
        <f>SUM(D19:D54)</f>
        <v>987844.56985999993</v>
      </c>
      <c r="E55" s="105"/>
      <c r="F55" s="105"/>
      <c r="G55" s="105"/>
      <c r="H55" s="105"/>
      <c r="I55" s="105"/>
      <c r="J55" s="105"/>
      <c r="K55" s="105"/>
      <c r="L55" s="105"/>
      <c r="M55" s="105"/>
      <c r="N55" s="105"/>
      <c r="O55" s="106"/>
    </row>
    <row r="56" spans="2:254" ht="17.25" customHeight="1">
      <c r="B56" s="147"/>
      <c r="C56" s="148" t="s">
        <v>142</v>
      </c>
      <c r="D56" s="149">
        <f>(SUM(D19:D52)*1.2714)+(D53*1.1434)</f>
        <v>1250828.5851600042</v>
      </c>
      <c r="E56" s="105"/>
      <c r="F56" s="105"/>
      <c r="G56" s="105"/>
      <c r="H56" s="105"/>
      <c r="I56" s="105"/>
      <c r="J56" s="105"/>
      <c r="K56" s="105"/>
      <c r="L56" s="105"/>
      <c r="M56" s="105"/>
      <c r="N56" s="105"/>
      <c r="O56" s="106"/>
    </row>
    <row r="57" spans="2:254" ht="12.75" customHeight="1" thickBot="1">
      <c r="B57" s="150"/>
      <c r="C57" s="151"/>
      <c r="D57" s="152"/>
      <c r="E57" s="151"/>
      <c r="F57" s="151"/>
      <c r="G57" s="151"/>
      <c r="H57" s="151"/>
      <c r="I57" s="151"/>
      <c r="J57" s="151"/>
      <c r="K57" s="151"/>
      <c r="L57" s="151"/>
      <c r="M57" s="151"/>
      <c r="N57" s="151"/>
      <c r="O57" s="153"/>
    </row>
  </sheetData>
  <mergeCells count="1">
    <mergeCell ref="C7:F7"/>
  </mergeCells>
  <conditionalFormatting sqref="E19:N56">
    <cfRule type="cellIs" dxfId="0" priority="1" stopIfTrue="1" operator="notEqual">
      <formula>0</formula>
    </cfRule>
  </conditionalFormatting>
  <pageMargins left="0.4" right="0.25" top="0.78740157480314965" bottom="0.41" header="0.31496062992125984" footer="0.31496062992125984"/>
  <pageSetup paperSize="9" scale="46" orientation="landscape"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vt:lpstr>
      <vt:lpstr>CRONOGRAMA</vt:lpstr>
      <vt:lpstr>Plan3</vt:lpstr>
      <vt:lpstr>CRONOGRAMA!Area_de_impressao</vt:lpstr>
      <vt:lpstr>PLANILHA!Area_de_impressao</vt:lpstr>
      <vt:lpstr>PLANILHA!Titulos_de_impressao</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HALLAN MARQUES CAVALCANTE</dc:creator>
  <cp:lastModifiedBy>Gidelson Manoel dos Santos</cp:lastModifiedBy>
  <cp:lastPrinted>2014-01-16T18:01:55Z</cp:lastPrinted>
  <dcterms:created xsi:type="dcterms:W3CDTF">2013-08-06T19:39:14Z</dcterms:created>
  <dcterms:modified xsi:type="dcterms:W3CDTF">2014-03-25T19:34:47Z</dcterms:modified>
</cp:coreProperties>
</file>